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defaultThemeVersion="124226"/>
  <bookViews>
    <workbookView xWindow="0" yWindow="0" windowWidth="20730" windowHeight="9030" tabRatio="611"/>
  </bookViews>
  <sheets>
    <sheet name="Priorización" sheetId="10" r:id="rId1"/>
    <sheet name="Parámetros" sheetId="6" r:id="rId2"/>
    <sheet name="Instructivo" sheetId="2" r:id="rId3"/>
    <sheet name="Procesos A Auditar Vs Recursos" sheetId="4" state="hidden" r:id="rId4"/>
    <sheet name="Seguimiento Programa Anual" sheetId="5" state="hidden" r:id="rId5"/>
  </sheets>
  <definedNames>
    <definedName name="_xlnm.Print_Area" localSheetId="2">Instructivo!$A$1:$I$34</definedName>
    <definedName name="Ciclo_Rotación_Calif">Parámetros!$C$62:$C$66</definedName>
    <definedName name="Ciclo_Rotación_Def">Parámetros!$B$62:$B$66</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Parámetros!$E$54:$G$58</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44525"/>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S65" i="10" l="1"/>
  <c r="Q65" i="10"/>
  <c r="O65" i="10"/>
  <c r="M65" i="10"/>
  <c r="K65" i="10"/>
  <c r="G65" i="10"/>
  <c r="I65" i="10" s="1"/>
  <c r="S64" i="10"/>
  <c r="Q64" i="10"/>
  <c r="O64" i="10"/>
  <c r="M64" i="10"/>
  <c r="K64" i="10"/>
  <c r="G64" i="10"/>
  <c r="H64" i="10" s="1"/>
  <c r="S63" i="10"/>
  <c r="Q63" i="10"/>
  <c r="O63" i="10"/>
  <c r="M63" i="10"/>
  <c r="K63" i="10"/>
  <c r="G63" i="10"/>
  <c r="H63" i="10" s="1"/>
  <c r="S62" i="10"/>
  <c r="Q62" i="10"/>
  <c r="O62" i="10"/>
  <c r="M62" i="10"/>
  <c r="K62" i="10"/>
  <c r="G62" i="10"/>
  <c r="I62" i="10" s="1"/>
  <c r="S61" i="10"/>
  <c r="Q61" i="10"/>
  <c r="O61" i="10"/>
  <c r="M61" i="10"/>
  <c r="K61" i="10"/>
  <c r="G61" i="10"/>
  <c r="I61" i="10" s="1"/>
  <c r="S60" i="10"/>
  <c r="Q60" i="10"/>
  <c r="O60" i="10"/>
  <c r="M60" i="10"/>
  <c r="K60" i="10"/>
  <c r="G60" i="10"/>
  <c r="H60" i="10" s="1"/>
  <c r="S59" i="10"/>
  <c r="Q59" i="10"/>
  <c r="O59" i="10"/>
  <c r="M59" i="10"/>
  <c r="K59" i="10"/>
  <c r="G59" i="10"/>
  <c r="I59" i="10" s="1"/>
  <c r="S58" i="10"/>
  <c r="Q58" i="10"/>
  <c r="O58" i="10"/>
  <c r="M58" i="10"/>
  <c r="K58" i="10"/>
  <c r="G58" i="10"/>
  <c r="H58" i="10" s="1"/>
  <c r="S57" i="10"/>
  <c r="Q57" i="10"/>
  <c r="O57" i="10"/>
  <c r="M57" i="10"/>
  <c r="K57" i="10"/>
  <c r="G57" i="10"/>
  <c r="I57" i="10" s="1"/>
  <c r="S56" i="10"/>
  <c r="Q56" i="10"/>
  <c r="O56" i="10"/>
  <c r="M56" i="10"/>
  <c r="K56" i="10"/>
  <c r="G56" i="10"/>
  <c r="H56" i="10" s="1"/>
  <c r="S55" i="10"/>
  <c r="Q55" i="10"/>
  <c r="O55" i="10"/>
  <c r="M55" i="10"/>
  <c r="K55" i="10"/>
  <c r="G55" i="10"/>
  <c r="I55" i="10" s="1"/>
  <c r="S54" i="10"/>
  <c r="Q54" i="10"/>
  <c r="O54" i="10"/>
  <c r="M54" i="10"/>
  <c r="K54" i="10"/>
  <c r="G54" i="10"/>
  <c r="I54" i="10" s="1"/>
  <c r="S53" i="10"/>
  <c r="Q53" i="10"/>
  <c r="O53" i="10"/>
  <c r="M53" i="10"/>
  <c r="K53" i="10"/>
  <c r="G53" i="10"/>
  <c r="H53" i="10" s="1"/>
  <c r="S52" i="10"/>
  <c r="Q52" i="10"/>
  <c r="O52" i="10"/>
  <c r="M52" i="10"/>
  <c r="K52" i="10"/>
  <c r="G52" i="10"/>
  <c r="H52" i="10" s="1"/>
  <c r="S51" i="10"/>
  <c r="Q51" i="10"/>
  <c r="O51" i="10"/>
  <c r="M51" i="10"/>
  <c r="K51" i="10"/>
  <c r="G51" i="10"/>
  <c r="I51" i="10" s="1"/>
  <c r="S50" i="10"/>
  <c r="Q50" i="10"/>
  <c r="O50" i="10"/>
  <c r="M50" i="10"/>
  <c r="K50" i="10"/>
  <c r="G50" i="10"/>
  <c r="I50" i="10" s="1"/>
  <c r="S49" i="10"/>
  <c r="Q49" i="10"/>
  <c r="O49" i="10"/>
  <c r="M49" i="10"/>
  <c r="K49" i="10"/>
  <c r="G49" i="10"/>
  <c r="I49" i="10" s="1"/>
  <c r="S48" i="10"/>
  <c r="Q48" i="10"/>
  <c r="O48" i="10"/>
  <c r="M48" i="10"/>
  <c r="K48" i="10"/>
  <c r="G48" i="10"/>
  <c r="H48" i="10" s="1"/>
  <c r="S47" i="10"/>
  <c r="Q47" i="10"/>
  <c r="O47" i="10"/>
  <c r="M47" i="10"/>
  <c r="K47" i="10"/>
  <c r="G47" i="10"/>
  <c r="I47" i="10" s="1"/>
  <c r="S46" i="10"/>
  <c r="Q46" i="10"/>
  <c r="O46" i="10"/>
  <c r="M46" i="10"/>
  <c r="K46" i="10"/>
  <c r="G46" i="10"/>
  <c r="I46" i="10" s="1"/>
  <c r="S45" i="10"/>
  <c r="Q45" i="10"/>
  <c r="O45" i="10"/>
  <c r="M45" i="10"/>
  <c r="K45" i="10"/>
  <c r="G45" i="10"/>
  <c r="H45" i="10" s="1"/>
  <c r="S44" i="10"/>
  <c r="Q44" i="10"/>
  <c r="O44" i="10"/>
  <c r="M44" i="10"/>
  <c r="K44" i="10"/>
  <c r="G44" i="10"/>
  <c r="H44" i="10" s="1"/>
  <c r="S43" i="10"/>
  <c r="Q43" i="10"/>
  <c r="O43" i="10"/>
  <c r="M43" i="10"/>
  <c r="K43" i="10"/>
  <c r="G43" i="10"/>
  <c r="I43" i="10" s="1"/>
  <c r="S42" i="10"/>
  <c r="Q42" i="10"/>
  <c r="O42" i="10"/>
  <c r="M42" i="10"/>
  <c r="K42" i="10"/>
  <c r="G42" i="10"/>
  <c r="I42" i="10" s="1"/>
  <c r="S41" i="10"/>
  <c r="Q41" i="10"/>
  <c r="O41" i="10"/>
  <c r="M41" i="10"/>
  <c r="K41" i="10"/>
  <c r="G41" i="10"/>
  <c r="I41" i="10" s="1"/>
  <c r="S40" i="10"/>
  <c r="Q40" i="10"/>
  <c r="O40" i="10"/>
  <c r="M40" i="10"/>
  <c r="K40" i="10"/>
  <c r="G40" i="10"/>
  <c r="H40" i="10" s="1"/>
  <c r="S39" i="10"/>
  <c r="Q39" i="10"/>
  <c r="O39" i="10"/>
  <c r="M39" i="10"/>
  <c r="K39" i="10"/>
  <c r="G39" i="10"/>
  <c r="I39" i="10" s="1"/>
  <c r="S38" i="10"/>
  <c r="Q38" i="10"/>
  <c r="O38" i="10"/>
  <c r="M38" i="10"/>
  <c r="K38" i="10"/>
  <c r="G38" i="10"/>
  <c r="I38" i="10" s="1"/>
  <c r="S37" i="10"/>
  <c r="Q37" i="10"/>
  <c r="O37" i="10"/>
  <c r="M37" i="10"/>
  <c r="K37" i="10"/>
  <c r="G37" i="10"/>
  <c r="H37" i="10" s="1"/>
  <c r="S36" i="10"/>
  <c r="Q36" i="10"/>
  <c r="O36" i="10"/>
  <c r="M36" i="10"/>
  <c r="K36" i="10"/>
  <c r="G36" i="10"/>
  <c r="H36" i="10" s="1"/>
  <c r="S35" i="10"/>
  <c r="Q35" i="10"/>
  <c r="O35" i="10"/>
  <c r="M35" i="10"/>
  <c r="K35" i="10"/>
  <c r="G35" i="10"/>
  <c r="I35" i="10" s="1"/>
  <c r="S34" i="10"/>
  <c r="Q34" i="10"/>
  <c r="O34" i="10"/>
  <c r="M34" i="10"/>
  <c r="K34" i="10"/>
  <c r="G34" i="10"/>
  <c r="I34" i="10" s="1"/>
  <c r="S33" i="10"/>
  <c r="Q33" i="10"/>
  <c r="O33" i="10"/>
  <c r="M33" i="10"/>
  <c r="K33" i="10"/>
  <c r="G33" i="10"/>
  <c r="I33" i="10" s="1"/>
  <c r="S32" i="10"/>
  <c r="Q32" i="10"/>
  <c r="O32" i="10"/>
  <c r="M32" i="10"/>
  <c r="K32" i="10"/>
  <c r="G32" i="10"/>
  <c r="H32" i="10" s="1"/>
  <c r="S31" i="10"/>
  <c r="Q31" i="10"/>
  <c r="O31" i="10"/>
  <c r="M31" i="10"/>
  <c r="K31" i="10"/>
  <c r="G31" i="10"/>
  <c r="I31" i="10" s="1"/>
  <c r="S30" i="10"/>
  <c r="Q30" i="10"/>
  <c r="O30" i="10"/>
  <c r="M30" i="10"/>
  <c r="K30" i="10"/>
  <c r="G30" i="10"/>
  <c r="H30" i="10" s="1"/>
  <c r="S29" i="10"/>
  <c r="Q29" i="10"/>
  <c r="O29" i="10"/>
  <c r="M29" i="10"/>
  <c r="K29" i="10"/>
  <c r="G29" i="10"/>
  <c r="H29" i="10" s="1"/>
  <c r="S28" i="10"/>
  <c r="Q28" i="10"/>
  <c r="O28" i="10"/>
  <c r="M28" i="10"/>
  <c r="K28" i="10"/>
  <c r="G28" i="10"/>
  <c r="H28" i="10" s="1"/>
  <c r="S27" i="10"/>
  <c r="Q27" i="10"/>
  <c r="O27" i="10"/>
  <c r="M27" i="10"/>
  <c r="K27" i="10"/>
  <c r="G27" i="10"/>
  <c r="I27" i="10" s="1"/>
  <c r="S26" i="10"/>
  <c r="Q26" i="10"/>
  <c r="O26" i="10"/>
  <c r="M26" i="10"/>
  <c r="K26" i="10"/>
  <c r="G26" i="10"/>
  <c r="I26" i="10" s="1"/>
  <c r="S25" i="10"/>
  <c r="Q25" i="10"/>
  <c r="O25" i="10"/>
  <c r="M25" i="10"/>
  <c r="K25" i="10"/>
  <c r="G25" i="10"/>
  <c r="I25" i="10" s="1"/>
  <c r="S24" i="10"/>
  <c r="Q24" i="10"/>
  <c r="O24" i="10"/>
  <c r="M24" i="10"/>
  <c r="K24" i="10"/>
  <c r="G24" i="10"/>
  <c r="I24" i="10" s="1"/>
  <c r="S23" i="10"/>
  <c r="Q23" i="10"/>
  <c r="O23" i="10"/>
  <c r="M23" i="10"/>
  <c r="K23" i="10"/>
  <c r="G23" i="10"/>
  <c r="I23" i="10" s="1"/>
  <c r="S22" i="10"/>
  <c r="Q22" i="10"/>
  <c r="O22" i="10"/>
  <c r="M22" i="10"/>
  <c r="K22" i="10"/>
  <c r="G22" i="10"/>
  <c r="H22" i="10" s="1"/>
  <c r="S21" i="10"/>
  <c r="Q21" i="10"/>
  <c r="O21" i="10"/>
  <c r="M21" i="10"/>
  <c r="K21" i="10"/>
  <c r="G21" i="10"/>
  <c r="H21" i="10" s="1"/>
  <c r="S20" i="10"/>
  <c r="Q20" i="10"/>
  <c r="O20" i="10"/>
  <c r="M20" i="10"/>
  <c r="K20" i="10"/>
  <c r="G20" i="10"/>
  <c r="H20" i="10" s="1"/>
  <c r="S19" i="10"/>
  <c r="Q19" i="10"/>
  <c r="O19" i="10"/>
  <c r="M19" i="10"/>
  <c r="K19" i="10"/>
  <c r="G19" i="10"/>
  <c r="I19" i="10" s="1"/>
  <c r="S18" i="10"/>
  <c r="Q18" i="10"/>
  <c r="O18" i="10"/>
  <c r="M18" i="10"/>
  <c r="K18" i="10"/>
  <c r="G18" i="10"/>
  <c r="I18" i="10" s="1"/>
  <c r="S17" i="10"/>
  <c r="Q17" i="10"/>
  <c r="O17" i="10"/>
  <c r="M17" i="10"/>
  <c r="K17" i="10"/>
  <c r="G17" i="10"/>
  <c r="H17" i="10" s="1"/>
  <c r="S16" i="10"/>
  <c r="Q16" i="10"/>
  <c r="O16" i="10"/>
  <c r="M16" i="10"/>
  <c r="K16" i="10"/>
  <c r="G16" i="10"/>
  <c r="I16" i="10" s="1"/>
  <c r="S15" i="10"/>
  <c r="Q15" i="10"/>
  <c r="O15" i="10"/>
  <c r="M15" i="10"/>
  <c r="K15" i="10"/>
  <c r="G15" i="10"/>
  <c r="I15" i="10" s="1"/>
  <c r="S14" i="10"/>
  <c r="Q14" i="10"/>
  <c r="O14" i="10"/>
  <c r="M14" i="10"/>
  <c r="K14" i="10"/>
  <c r="G14" i="10"/>
  <c r="I14" i="10" s="1"/>
  <c r="S13" i="10"/>
  <c r="Q13" i="10"/>
  <c r="O13" i="10"/>
  <c r="M13" i="10"/>
  <c r="K13" i="10"/>
  <c r="G13" i="10"/>
  <c r="H13" i="10" s="1"/>
  <c r="S12" i="10"/>
  <c r="Q12" i="10"/>
  <c r="O12" i="10"/>
  <c r="M12" i="10"/>
  <c r="K12" i="10"/>
  <c r="G12" i="10"/>
  <c r="H12" i="10" s="1"/>
  <c r="S11" i="10"/>
  <c r="Q11" i="10"/>
  <c r="O11" i="10"/>
  <c r="M11" i="10"/>
  <c r="K11" i="10"/>
  <c r="G11" i="10"/>
  <c r="I11" i="10" s="1"/>
  <c r="S10" i="10"/>
  <c r="Q10" i="10"/>
  <c r="O10" i="10"/>
  <c r="M10" i="10"/>
  <c r="K10" i="10"/>
  <c r="G10" i="10"/>
  <c r="I10" i="10" s="1"/>
  <c r="S9" i="10"/>
  <c r="Q9" i="10"/>
  <c r="O9" i="10"/>
  <c r="M9" i="10"/>
  <c r="K9" i="10"/>
  <c r="G9" i="10"/>
  <c r="H9" i="10" s="1"/>
  <c r="S8" i="10"/>
  <c r="Q8" i="10"/>
  <c r="O8" i="10"/>
  <c r="M8" i="10"/>
  <c r="K8" i="10"/>
  <c r="G8" i="10"/>
  <c r="I8" i="10" s="1"/>
  <c r="S7" i="10"/>
  <c r="Q7" i="10"/>
  <c r="O7" i="10"/>
  <c r="M7" i="10"/>
  <c r="K7" i="10"/>
  <c r="I7" i="10"/>
  <c r="H7" i="10"/>
  <c r="G7" i="10"/>
  <c r="I21" i="10" l="1"/>
  <c r="H65" i="10"/>
  <c r="I53" i="10"/>
  <c r="I63" i="10"/>
  <c r="I37" i="10"/>
  <c r="T37" i="10" s="1"/>
  <c r="U37" i="10" s="1"/>
  <c r="V37" i="10" s="1"/>
  <c r="Z37" i="10" s="1"/>
  <c r="H23" i="10"/>
  <c r="T21" i="10"/>
  <c r="U21" i="10" s="1"/>
  <c r="V21" i="10" s="1"/>
  <c r="X21" i="10" s="1"/>
  <c r="T8" i="10"/>
  <c r="U8" i="10" s="1"/>
  <c r="V8" i="10" s="1"/>
  <c r="Y8" i="10" s="1"/>
  <c r="T19" i="10"/>
  <c r="U19" i="10" s="1"/>
  <c r="V19" i="10" s="1"/>
  <c r="X19" i="10" s="1"/>
  <c r="T24" i="10"/>
  <c r="U24" i="10" s="1"/>
  <c r="V24" i="10" s="1"/>
  <c r="Y24" i="10" s="1"/>
  <c r="T47" i="10"/>
  <c r="U47" i="10" s="1"/>
  <c r="V47" i="10" s="1"/>
  <c r="X47" i="10" s="1"/>
  <c r="T51" i="10"/>
  <c r="U51" i="10" s="1"/>
  <c r="V51" i="10" s="1"/>
  <c r="Y51" i="10" s="1"/>
  <c r="H61" i="10"/>
  <c r="T27" i="10"/>
  <c r="U27" i="10" s="1"/>
  <c r="V27" i="10" s="1"/>
  <c r="W27" i="10" s="1"/>
  <c r="T55" i="10"/>
  <c r="U55" i="10" s="1"/>
  <c r="V55" i="10" s="1"/>
  <c r="Y55" i="10" s="1"/>
  <c r="T59" i="10"/>
  <c r="U59" i="10" s="1"/>
  <c r="V59" i="10" s="1"/>
  <c r="X59" i="10" s="1"/>
  <c r="I13" i="10"/>
  <c r="T13" i="10" s="1"/>
  <c r="U13" i="10" s="1"/>
  <c r="V13" i="10" s="1"/>
  <c r="Z13" i="10" s="1"/>
  <c r="H31" i="10"/>
  <c r="I32" i="10"/>
  <c r="T32" i="10" s="1"/>
  <c r="U32" i="10" s="1"/>
  <c r="V32" i="10" s="1"/>
  <c r="Y32" i="10" s="1"/>
  <c r="I45" i="10"/>
  <c r="T45" i="10" s="1"/>
  <c r="U45" i="10" s="1"/>
  <c r="V45" i="10" s="1"/>
  <c r="X45" i="10" s="1"/>
  <c r="T16" i="10"/>
  <c r="U16" i="10" s="1"/>
  <c r="V16" i="10" s="1"/>
  <c r="X16" i="10" s="1"/>
  <c r="T35" i="10"/>
  <c r="U35" i="10" s="1"/>
  <c r="V35" i="10" s="1"/>
  <c r="W35" i="10" s="1"/>
  <c r="T11" i="10"/>
  <c r="U11" i="10" s="1"/>
  <c r="V11" i="10" s="1"/>
  <c r="Y11" i="10" s="1"/>
  <c r="I29" i="10"/>
  <c r="T29" i="10" s="1"/>
  <c r="U29" i="10" s="1"/>
  <c r="V29" i="10" s="1"/>
  <c r="W29" i="10" s="1"/>
  <c r="T39" i="10"/>
  <c r="U39" i="10" s="1"/>
  <c r="V39" i="10" s="1"/>
  <c r="W39" i="10" s="1"/>
  <c r="T43" i="10"/>
  <c r="U43" i="10" s="1"/>
  <c r="V43" i="10" s="1"/>
  <c r="X43" i="10" s="1"/>
  <c r="H57" i="10"/>
  <c r="H11" i="10"/>
  <c r="H19" i="10"/>
  <c r="H27" i="10"/>
  <c r="H35" i="10"/>
  <c r="H43" i="10"/>
  <c r="H51" i="10"/>
  <c r="H59" i="10"/>
  <c r="T65" i="10"/>
  <c r="U65" i="10" s="1"/>
  <c r="V65" i="10" s="1"/>
  <c r="Y65" i="10" s="1"/>
  <c r="T10" i="10"/>
  <c r="U10" i="10" s="1"/>
  <c r="V10" i="10" s="1"/>
  <c r="X10" i="10" s="1"/>
  <c r="T18" i="10"/>
  <c r="U18" i="10" s="1"/>
  <c r="V18" i="10" s="1"/>
  <c r="Z18" i="10" s="1"/>
  <c r="T26" i="10"/>
  <c r="U26" i="10" s="1"/>
  <c r="V26" i="10" s="1"/>
  <c r="Z26" i="10" s="1"/>
  <c r="T34" i="10"/>
  <c r="U34" i="10" s="1"/>
  <c r="V34" i="10" s="1"/>
  <c r="Z34" i="10" s="1"/>
  <c r="T42" i="10"/>
  <c r="U42" i="10" s="1"/>
  <c r="V42" i="10" s="1"/>
  <c r="Y42" i="10" s="1"/>
  <c r="T50" i="10"/>
  <c r="U50" i="10" s="1"/>
  <c r="V50" i="10" s="1"/>
  <c r="X50" i="10" s="1"/>
  <c r="T57" i="10"/>
  <c r="U57" i="10" s="1"/>
  <c r="V57" i="10" s="1"/>
  <c r="X57" i="10" s="1"/>
  <c r="I58" i="10"/>
  <c r="T58" i="10" s="1"/>
  <c r="U58" i="10" s="1"/>
  <c r="V58" i="10" s="1"/>
  <c r="X58" i="10" s="1"/>
  <c r="T41" i="10"/>
  <c r="U41" i="10" s="1"/>
  <c r="V41" i="10" s="1"/>
  <c r="Y41" i="10" s="1"/>
  <c r="T49" i="10"/>
  <c r="U49" i="10" s="1"/>
  <c r="V49" i="10" s="1"/>
  <c r="Z49" i="10" s="1"/>
  <c r="I64" i="10"/>
  <c r="T64" i="10" s="1"/>
  <c r="U64" i="10" s="1"/>
  <c r="V64" i="10" s="1"/>
  <c r="Y64" i="10" s="1"/>
  <c r="H8" i="10"/>
  <c r="H16" i="10"/>
  <c r="I17" i="10"/>
  <c r="T17" i="10" s="1"/>
  <c r="U17" i="10" s="1"/>
  <c r="V17" i="10" s="1"/>
  <c r="Y17" i="10" s="1"/>
  <c r="T25" i="10"/>
  <c r="U25" i="10" s="1"/>
  <c r="V25" i="10" s="1"/>
  <c r="Z25" i="10" s="1"/>
  <c r="T33" i="10"/>
  <c r="U33" i="10" s="1"/>
  <c r="V33" i="10" s="1"/>
  <c r="Y33" i="10" s="1"/>
  <c r="H41" i="10"/>
  <c r="H49" i="10"/>
  <c r="H55" i="10"/>
  <c r="I56" i="10"/>
  <c r="T56" i="10" s="1"/>
  <c r="U56" i="10" s="1"/>
  <c r="V56" i="10" s="1"/>
  <c r="W56" i="10" s="1"/>
  <c r="T62" i="10"/>
  <c r="U62" i="10" s="1"/>
  <c r="V62" i="10" s="1"/>
  <c r="W62" i="10" s="1"/>
  <c r="T63" i="10"/>
  <c r="U63" i="10" s="1"/>
  <c r="V63" i="10" s="1"/>
  <c r="X63" i="10" s="1"/>
  <c r="I9" i="10"/>
  <c r="T9" i="10" s="1"/>
  <c r="U9" i="10" s="1"/>
  <c r="V9" i="10" s="1"/>
  <c r="Z9" i="10" s="1"/>
  <c r="T15" i="10"/>
  <c r="U15" i="10" s="1"/>
  <c r="V15" i="10" s="1"/>
  <c r="Y15" i="10" s="1"/>
  <c r="H15" i="10"/>
  <c r="T23" i="10"/>
  <c r="U23" i="10" s="1"/>
  <c r="V23" i="10" s="1"/>
  <c r="Z23" i="10" s="1"/>
  <c r="H24" i="10"/>
  <c r="H39" i="10"/>
  <c r="I40" i="10"/>
  <c r="T40" i="10" s="1"/>
  <c r="U40" i="10" s="1"/>
  <c r="V40" i="10" s="1"/>
  <c r="W40" i="10" s="1"/>
  <c r="H47" i="10"/>
  <c r="I48" i="10"/>
  <c r="T48" i="10" s="1"/>
  <c r="U48" i="10" s="1"/>
  <c r="V48" i="10" s="1"/>
  <c r="Y48" i="10" s="1"/>
  <c r="T54" i="10"/>
  <c r="U54" i="10" s="1"/>
  <c r="V54" i="10" s="1"/>
  <c r="Y54" i="10" s="1"/>
  <c r="T61" i="10"/>
  <c r="U61" i="10" s="1"/>
  <c r="V61" i="10" s="1"/>
  <c r="Z61" i="10" s="1"/>
  <c r="T7" i="10"/>
  <c r="U7" i="10" s="1"/>
  <c r="V7" i="10" s="1"/>
  <c r="Z7" i="10" s="1"/>
  <c r="T14" i="10"/>
  <c r="U14" i="10" s="1"/>
  <c r="V14" i="10" s="1"/>
  <c r="Z14" i="10" s="1"/>
  <c r="T38" i="10"/>
  <c r="U38" i="10" s="1"/>
  <c r="V38" i="10" s="1"/>
  <c r="Z38" i="10" s="1"/>
  <c r="T46" i="10"/>
  <c r="U46" i="10" s="1"/>
  <c r="V46" i="10" s="1"/>
  <c r="Z46" i="10" s="1"/>
  <c r="I22" i="10"/>
  <c r="T22" i="10" s="1"/>
  <c r="U22" i="10" s="1"/>
  <c r="V22" i="10" s="1"/>
  <c r="W22" i="10" s="1"/>
  <c r="I30" i="10"/>
  <c r="T30" i="10" s="1"/>
  <c r="U30" i="10" s="1"/>
  <c r="V30" i="10" s="1"/>
  <c r="W30" i="10" s="1"/>
  <c r="T31" i="10"/>
  <c r="U31" i="10" s="1"/>
  <c r="V31" i="10" s="1"/>
  <c r="Y31" i="10" s="1"/>
  <c r="T53" i="10"/>
  <c r="U53" i="10" s="1"/>
  <c r="V53" i="10" s="1"/>
  <c r="X53" i="10" s="1"/>
  <c r="W51" i="10"/>
  <c r="Z27" i="10"/>
  <c r="Y27" i="10"/>
  <c r="W23" i="10"/>
  <c r="W47" i="10"/>
  <c r="Y47" i="10"/>
  <c r="X31" i="10"/>
  <c r="I12" i="10"/>
  <c r="T12" i="10" s="1"/>
  <c r="U12" i="10" s="1"/>
  <c r="V12" i="10" s="1"/>
  <c r="I20" i="10"/>
  <c r="T20" i="10" s="1"/>
  <c r="U20" i="10" s="1"/>
  <c r="V20" i="10" s="1"/>
  <c r="I28" i="10"/>
  <c r="T28" i="10" s="1"/>
  <c r="U28" i="10" s="1"/>
  <c r="V28" i="10" s="1"/>
  <c r="I36" i="10"/>
  <c r="T36" i="10" s="1"/>
  <c r="U36" i="10" s="1"/>
  <c r="V36" i="10" s="1"/>
  <c r="I44" i="10"/>
  <c r="T44" i="10" s="1"/>
  <c r="U44" i="10" s="1"/>
  <c r="V44" i="10" s="1"/>
  <c r="I52" i="10"/>
  <c r="T52" i="10" s="1"/>
  <c r="U52" i="10" s="1"/>
  <c r="V52" i="10" s="1"/>
  <c r="I60" i="10"/>
  <c r="T60" i="10" s="1"/>
  <c r="U60" i="10" s="1"/>
  <c r="V60" i="10" s="1"/>
  <c r="H10" i="10"/>
  <c r="H18" i="10"/>
  <c r="H26" i="10"/>
  <c r="H34" i="10"/>
  <c r="H42" i="10"/>
  <c r="H50" i="10"/>
  <c r="H25" i="10"/>
  <c r="H33" i="10"/>
  <c r="H14" i="10"/>
  <c r="H38" i="10"/>
  <c r="H46" i="10"/>
  <c r="H54" i="10"/>
  <c r="H62" i="10"/>
  <c r="X27" i="10" l="1"/>
  <c r="Z55" i="10"/>
  <c r="W55" i="10"/>
  <c r="X64" i="10"/>
  <c r="Z35" i="10"/>
  <c r="W64" i="10"/>
  <c r="X35" i="10"/>
  <c r="X26" i="10"/>
  <c r="Z51" i="10"/>
  <c r="Z64" i="10"/>
  <c r="W37" i="10"/>
  <c r="W26" i="10"/>
  <c r="X37" i="10"/>
  <c r="Z31" i="10"/>
  <c r="Y37" i="10"/>
  <c r="W31" i="10"/>
  <c r="X41" i="10"/>
  <c r="Y34" i="10"/>
  <c r="W19" i="10"/>
  <c r="Z47" i="10"/>
  <c r="Y19" i="10"/>
  <c r="X38" i="10"/>
  <c r="Y35" i="10"/>
  <c r="Y38" i="10"/>
  <c r="Z16" i="10"/>
  <c r="X33" i="10"/>
  <c r="Z45" i="10"/>
  <c r="Y45" i="10"/>
  <c r="W24" i="10"/>
  <c r="Z33" i="10"/>
  <c r="Y10" i="10"/>
  <c r="W17" i="10"/>
  <c r="Z10" i="10"/>
  <c r="W33" i="10"/>
  <c r="X17" i="10"/>
  <c r="Z17" i="10"/>
  <c r="Z24" i="10"/>
  <c r="W10" i="10"/>
  <c r="W61" i="10"/>
  <c r="W59" i="10"/>
  <c r="X40" i="10"/>
  <c r="W49" i="10"/>
  <c r="Y59" i="10"/>
  <c r="Y61" i="10"/>
  <c r="Y40" i="10"/>
  <c r="Z59" i="10"/>
  <c r="Y63" i="10"/>
  <c r="Z8" i="10"/>
  <c r="W14" i="10"/>
  <c r="Z63" i="10"/>
  <c r="Y26" i="10"/>
  <c r="W8" i="10"/>
  <c r="W63" i="10"/>
  <c r="X29" i="10"/>
  <c r="X8" i="10"/>
  <c r="X61" i="10"/>
  <c r="X62" i="10"/>
  <c r="W11" i="10"/>
  <c r="Y57" i="10"/>
  <c r="W18" i="10"/>
  <c r="W21" i="10"/>
  <c r="X24" i="10"/>
  <c r="Y14" i="10"/>
  <c r="Y21" i="10"/>
  <c r="W50" i="10"/>
  <c r="Y50" i="10"/>
  <c r="Z21" i="10"/>
  <c r="Z48" i="10"/>
  <c r="Z50" i="10"/>
  <c r="W13" i="10"/>
  <c r="X46" i="10"/>
  <c r="W48" i="10"/>
  <c r="W25" i="10"/>
  <c r="Y43" i="10"/>
  <c r="X51" i="10"/>
  <c r="X13" i="10"/>
  <c r="Y39" i="10"/>
  <c r="X48" i="10"/>
  <c r="X25" i="10"/>
  <c r="W41" i="10"/>
  <c r="Z43" i="10"/>
  <c r="Y13" i="10"/>
  <c r="X14" i="10"/>
  <c r="X56" i="10"/>
  <c r="Z57" i="10"/>
  <c r="Z39" i="10"/>
  <c r="Y25" i="10"/>
  <c r="W42" i="10"/>
  <c r="X39" i="10"/>
  <c r="Z40" i="10"/>
  <c r="W34" i="10"/>
  <c r="W45" i="10"/>
  <c r="Z19" i="10"/>
  <c r="Z65" i="10"/>
  <c r="Z42" i="10"/>
  <c r="W58" i="10"/>
  <c r="Y58" i="10"/>
  <c r="Z58" i="10"/>
  <c r="W57" i="10"/>
  <c r="W15" i="10"/>
  <c r="X22" i="10"/>
  <c r="Y46" i="10"/>
  <c r="X54" i="10"/>
  <c r="Y62" i="10"/>
  <c r="X9" i="10"/>
  <c r="W65" i="10"/>
  <c r="Z15" i="10"/>
  <c r="Y30" i="10"/>
  <c r="Y22" i="10"/>
  <c r="Z22" i="10"/>
  <c r="W46" i="10"/>
  <c r="Z54" i="10"/>
  <c r="Z62" i="10"/>
  <c r="Y9" i="10"/>
  <c r="W43" i="10"/>
  <c r="X65" i="10"/>
  <c r="W9" i="10"/>
  <c r="W54" i="10"/>
  <c r="X30" i="10"/>
  <c r="X42" i="10"/>
  <c r="Y29" i="10"/>
  <c r="W38" i="10"/>
  <c r="Z41" i="10"/>
  <c r="X55" i="10"/>
  <c r="X23" i="10"/>
  <c r="Y56" i="10"/>
  <c r="X15" i="10"/>
  <c r="X34" i="10"/>
  <c r="X18" i="10"/>
  <c r="Z29" i="10"/>
  <c r="W16" i="10"/>
  <c r="X11" i="10"/>
  <c r="X49" i="10"/>
  <c r="Z32" i="10"/>
  <c r="W32" i="10"/>
  <c r="Z30" i="10"/>
  <c r="X32" i="10"/>
  <c r="Y16" i="10"/>
  <c r="Z11" i="10"/>
  <c r="W53" i="10"/>
  <c r="Y23" i="10"/>
  <c r="Z56" i="10"/>
  <c r="Y7" i="10"/>
  <c r="Y53" i="10"/>
  <c r="Y49" i="10"/>
  <c r="Y18" i="10"/>
  <c r="W7" i="10"/>
  <c r="Z53" i="10"/>
  <c r="X7" i="10"/>
  <c r="Z60" i="10"/>
  <c r="Y60" i="10"/>
  <c r="X60" i="10"/>
  <c r="W60" i="10"/>
  <c r="Z44" i="10"/>
  <c r="Y44" i="10"/>
  <c r="X44" i="10"/>
  <c r="W44" i="10"/>
  <c r="Z52" i="10"/>
  <c r="Y52" i="10"/>
  <c r="X52" i="10"/>
  <c r="W52" i="10"/>
  <c r="Z36" i="10"/>
  <c r="Y36" i="10"/>
  <c r="X36" i="10"/>
  <c r="W36" i="10"/>
  <c r="Z28" i="10"/>
  <c r="Y28" i="10"/>
  <c r="X28" i="10"/>
  <c r="W28" i="10"/>
  <c r="Z20" i="10"/>
  <c r="Y20" i="10"/>
  <c r="X20" i="10"/>
  <c r="W20" i="10"/>
  <c r="Z12" i="10"/>
  <c r="Y12" i="10"/>
  <c r="X12" i="10"/>
  <c r="W12" i="10"/>
  <c r="F42" i="6"/>
  <c r="E55" i="6" l="1"/>
  <c r="E57" i="6" l="1"/>
  <c r="E56" i="6"/>
  <c r="C18" i="6"/>
  <c r="C17" i="6"/>
  <c r="C16" i="6"/>
  <c r="C15" i="6"/>
  <c r="F44" i="6"/>
  <c r="F49" i="6" s="1"/>
  <c r="C46" i="6"/>
  <c r="C45" i="6"/>
  <c r="C48" i="6"/>
  <c r="C47" i="6"/>
  <c r="F47" i="6" l="1"/>
  <c r="G49" i="6"/>
  <c r="G45" i="6"/>
  <c r="F46" i="6"/>
  <c r="G46" i="6"/>
  <c r="G47" i="6"/>
  <c r="F48" i="6"/>
  <c r="G48" i="6"/>
  <c r="F45" i="6"/>
  <c r="E15" i="5" l="1"/>
  <c r="E17" i="5" s="1"/>
  <c r="E14" i="4"/>
</calcChain>
</file>

<file path=xl/comments1.xml><?xml version="1.0" encoding="utf-8"?>
<comments xmlns="http://schemas.openxmlformats.org/spreadsheetml/2006/main">
  <authors>
    <author>DORLEY ENRIQUE LEON LOPEZ</author>
  </authors>
  <commentList>
    <comment ref="C3" authorId="0">
      <text>
        <r>
          <rPr>
            <sz val="9"/>
            <color indexed="81"/>
            <rFont val="Tahoma"/>
            <family val="2"/>
          </rPr>
          <t>Diligenciar esta casilla con el presupuesto de gastos de la entidad.</t>
        </r>
      </text>
    </comment>
  </commentList>
</comments>
</file>

<file path=xl/sharedStrings.xml><?xml version="1.0" encoding="utf-8"?>
<sst xmlns="http://schemas.openxmlformats.org/spreadsheetml/2006/main" count="231" uniqueCount="178">
  <si>
    <t>Alto</t>
  </si>
  <si>
    <t>Moderado</t>
  </si>
  <si>
    <t>Total</t>
  </si>
  <si>
    <t>No</t>
  </si>
  <si>
    <t>Objetivo del Documento:</t>
  </si>
  <si>
    <t>Extremo</t>
  </si>
  <si>
    <t>Bajo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</si>
  <si>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</si>
  <si>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</si>
  <si>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</si>
  <si>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</si>
  <si>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</si>
  <si>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</si>
  <si>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</si>
  <si>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</si>
  <si>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</si>
  <si>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</si>
  <si>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</si>
  <si>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</si>
  <si>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</si>
  <si>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</si>
  <si>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</si>
  <si>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</si>
  <si>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</si>
  <si>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</si>
  <si>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</si>
  <si>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</si>
  <si>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</si>
  <si>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</si>
  <si>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</si>
  <si>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</si>
  <si>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</si>
  <si>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</si>
  <si>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</si>
  <si>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</si>
  <si>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</si>
  <si>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</si>
  <si>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</si>
  <si>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</si>
  <si>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</si>
  <si>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</si>
  <si>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RIESGO INHERENTE Ponderación de Riesgos del Proceso</t>
  </si>
  <si>
    <t>Tiempo transcurrido desde última auditoría</t>
  </si>
  <si>
    <t>Nivel_Directivo</t>
  </si>
  <si>
    <t>Temas de interés de la Alta Dirección - Calificación</t>
  </si>
  <si>
    <t>Temas de interés de la Alta Dirección (Criterios)</t>
  </si>
  <si>
    <t>No tiene objetivo asociado</t>
  </si>
  <si>
    <t>Resultados auditorías anteriores</t>
  </si>
  <si>
    <t>Resultados auditorías anteriores internas y externas  (Criterios)</t>
  </si>
  <si>
    <t>Resultados auditorías anteriores internas y externas  (Calificación)</t>
  </si>
  <si>
    <t>Impacto en el presupuesto</t>
  </si>
  <si>
    <t>Podría tomarse Criterio materialidad Contable</t>
  </si>
  <si>
    <t>Total presupuesto egresos entidad aprobado para la vigencia</t>
  </si>
  <si>
    <t>Catastrófico &gt;= 50%</t>
  </si>
  <si>
    <t>Mayor &gt;=20 y &lt;50%</t>
  </si>
  <si>
    <t>Moderado &gt;=5% y &lt;20%</t>
  </si>
  <si>
    <t>Menor &gt;=1% y &lt;5%</t>
  </si>
  <si>
    <t>Insignificante &lt;1%</t>
  </si>
  <si>
    <t>Impacto en el presupuesto (Criterios)</t>
  </si>
  <si>
    <t>Impacto en el presupuesto (Calificación)</t>
  </si>
  <si>
    <t>Nivel de criticidad</t>
  </si>
  <si>
    <t>Ciclo de Rotación auditorías</t>
  </si>
  <si>
    <t>&gt;= 4</t>
  </si>
  <si>
    <t>Cada año</t>
  </si>
  <si>
    <t>Ciclo de rotación</t>
  </si>
  <si>
    <t>&gt;=3 &lt;4</t>
  </si>
  <si>
    <t>&gt;=2 &lt;3</t>
  </si>
  <si>
    <t>Rojo</t>
  </si>
  <si>
    <t>Naranja</t>
  </si>
  <si>
    <t>Amarillo</t>
  </si>
  <si>
    <t>Verde</t>
  </si>
  <si>
    <t>Cada 2 años</t>
  </si>
  <si>
    <t>Cada 3 años</t>
  </si>
  <si>
    <t>Cada 4 años</t>
  </si>
  <si>
    <t>No auditar</t>
  </si>
  <si>
    <t>No tiene Riesgos Asociado</t>
  </si>
  <si>
    <t>Los  riesgos estan en zona baja (zona de aceptacion)</t>
  </si>
  <si>
    <t>Tiene un riesgo o más en Calificación Moderada</t>
  </si>
  <si>
    <t>Tiene un riesgo o más en calificación Alta</t>
  </si>
  <si>
    <t>Tiene un riesgo en calificación Extrema</t>
  </si>
  <si>
    <t>Nivel riesgo inherente</t>
  </si>
  <si>
    <t>&lt;= 1 año</t>
  </si>
  <si>
    <t>&gt; 4 años</t>
  </si>
  <si>
    <t>Tiempo transcurrido desde última auditoría (Calificación)</t>
  </si>
  <si>
    <t>Tiempo transcurrido desde última auditoría (Criterio)</t>
  </si>
  <si>
    <t>Ponderación</t>
  </si>
  <si>
    <t>Bajo (Priorizado)</t>
  </si>
  <si>
    <t>&gt;=1.5 &lt;2</t>
  </si>
  <si>
    <t>&lt; 1.5</t>
  </si>
  <si>
    <t xml:space="preserve">RIESGO INHERENTE
</t>
  </si>
  <si>
    <t>PRESUPUETO DE INGRESOS Y GASTOS ISSAI 1320 A4</t>
  </si>
  <si>
    <t>Puntajes</t>
  </si>
  <si>
    <t>Esta variable se refiere al resultado de la alineación estratégica, en la que cada aspecto evaluable debe estar relacionado con un proceso y este a su vez, aportando a uno o mas objetivos estratégicos conforme está establecido en la hoja "Parámetros".</t>
  </si>
  <si>
    <t>Esta variable se determina a partir de los hallazgos de auditorias internas y externas que se encuentren abiertos respecto de cada unidad auditable o aspecto evaluable, al momento de la priorización del Universo de Auditoría. (Ver hoja "Parámetros").</t>
  </si>
  <si>
    <t>Surge automáticamente a partir del nivel de criticidad de cada aspecto evaluable (unidad auditable) y se debe someter a aprobación del Comité de Auditorías o el Comité Institucional de Coordinación de Control Interno.</t>
  </si>
  <si>
    <t>Priorización de Auditorías Basadas en Riesgos año 1</t>
  </si>
  <si>
    <t>Priorización de Auditorías Basadas en Riesgos año 2</t>
  </si>
  <si>
    <t>Priorización de Auditorías Basadas en Riesgos año 3</t>
  </si>
  <si>
    <t>Priorización de Auditorías Basadas en Riesgos año 4</t>
  </si>
  <si>
    <t>Cantidad de objetivos estratégicos asociados (Calificación)</t>
  </si>
  <si>
    <t>Cantidad de objetivos estratégicos asociados (Criterios)</t>
  </si>
  <si>
    <t>&gt; 1 año &lt;= 2 años</t>
  </si>
  <si>
    <t>&gt; 2 años &lt;= 3 años</t>
  </si>
  <si>
    <t>&gt; 3 años &lt;= 4 años</t>
  </si>
  <si>
    <t>Menos de 2 seguimientos por alta dirección</t>
  </si>
  <si>
    <t>Entre 2 y 3 seguimientos por alta dirección</t>
  </si>
  <si>
    <t>Entre 4 y 5 seguimientos por alta dirección</t>
  </si>
  <si>
    <t>Entre 6 y 7 seguimientos por alta dirección</t>
  </si>
  <si>
    <t>Entre 8 ó mas seguimientos por alta dirección</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</si>
  <si>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</si>
  <si>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Objetivos estratégicos asociados</t>
  </si>
  <si>
    <t>1 objetivo estratégico asociado</t>
  </si>
  <si>
    <t>2 objetivos estratégicos asociados</t>
  </si>
  <si>
    <t>3 objetivos estratégicos asociados</t>
  </si>
  <si>
    <t>4 o más objetivos estratégicos asociados</t>
  </si>
  <si>
    <t>Sin hallazgos abiertos</t>
  </si>
  <si>
    <t>1 a 2 hallazgos abiertos</t>
  </si>
  <si>
    <t>3 a 4 hallazgos abiertos</t>
  </si>
  <si>
    <t>5 a 6 hallazgos abiertos</t>
  </si>
  <si>
    <t>7 o más hallazgos abiertos</t>
  </si>
  <si>
    <t xml:space="preserve">FECHA DE ELABORACIÓN: </t>
  </si>
  <si>
    <t>FECHA DE APROBACIÓN</t>
  </si>
  <si>
    <t>OBJETIVO:</t>
  </si>
  <si>
    <t>ALCANCE:</t>
  </si>
  <si>
    <t xml:space="preserve">Elaborar un instructivo metodológico para la construcción del “Plan Anual de Auditoría Interna basada en riesgo”, teniendo en cuenta que éste debe ser un proceso ordenado, objetivo y sistemático que permita seleccionar anualmente con claridad e imparcialidad, para ser auditados, los procesos prioritarios o con mayor relevancia dentro del logro de la misión y objetivos estratégicos planteados y a su vez, que cuentan con el mayor nivel de riesgo dentro de la institución. </t>
  </si>
  <si>
    <t>Para el diligenciamiento correcto del formato tenga en cuenta lo siguiente:</t>
  </si>
  <si>
    <t>MATRIZ PARA CONSTRUIR EL PLAN ANUAL DE AUDITORIA</t>
  </si>
  <si>
    <t xml:space="preserve">Aspectos Evaluables: </t>
  </si>
  <si>
    <t>Riesgo inherente:</t>
  </si>
  <si>
    <t>Nivel de criticidad:</t>
  </si>
  <si>
    <t>VIGENCIA:</t>
  </si>
  <si>
    <t>CONTROL DE CAMBIOS</t>
  </si>
  <si>
    <t>Versión</t>
  </si>
  <si>
    <t>Descripción del Cambio</t>
  </si>
  <si>
    <t>Fecha de aprobación</t>
  </si>
  <si>
    <t>Elaboró</t>
  </si>
  <si>
    <t>Revisó</t>
  </si>
  <si>
    <t>Aprobó</t>
  </si>
  <si>
    <t xml:space="preserve">Actividad que se realiza al inicio de cada vigencia, teniendo en cuenta el mapa de procesos, mapa de riesgos institucional, resultados de auditoría, y los planes de mejoramiento suscritos, producto de auditorías externas de organismos de vigilancia y control y de auditorías internas de control interno. </t>
  </si>
  <si>
    <t>ASPECTOS EVALUABLES
UNIDADES AUDITABLES
(Proceso/Proyecto/Procedimiento/Área funcional/ Unidad de negocio/Unidad desconcentrada/ Plan/ Programa/Sistema de Gestión o de control/ Aspectos de TIC/ Otras Temáticas)</t>
  </si>
  <si>
    <t>INSTRUCTIVO PARA DILIGENCIAR EL FORMATO "PRIORIZACIÓN DEL UNIVERSO DE AUDITORIA BASADO EN RIESGOS"</t>
  </si>
  <si>
    <t>Nombre: Irma Susana Bermúdez Acosta.
Contratista área Garantía de la Calidad</t>
  </si>
  <si>
    <t>Elaboración del documento.</t>
  </si>
  <si>
    <t>Resultados de auditorias anteriores internas y externas:</t>
  </si>
  <si>
    <t>Impacto en el presupuesto:</t>
  </si>
  <si>
    <t>FECHA DE APROBACIÓN:</t>
  </si>
  <si>
    <t>También conocidos como unidades auditables, son todos aquellos aspectos que pueden ser evaluados o auditados y que se convertirán en un informe de auditoria o un informe de autoevaluación.</t>
  </si>
  <si>
    <t>Surge automáticamente el puntaje consolidado para el nivel de riesgo ponderado o consolidado para cada aspecto evaluable.</t>
  </si>
  <si>
    <t>Tiempo transcurrido desde la ultima auditoria:</t>
  </si>
  <si>
    <t>Temas de interés de alta dirección:</t>
  </si>
  <si>
    <t>Cantidad de objetivos estratégicos asociados:</t>
  </si>
  <si>
    <t>Ponderación:</t>
  </si>
  <si>
    <t>Surge automáticamente el puntaje consolidado para el nivel de criticidad de cada aspecto evaluable.</t>
  </si>
  <si>
    <t xml:space="preserve">Ciclo de rotación: </t>
  </si>
  <si>
    <t>PRIORIZACIÓN DE AUDITORIAS PARA CADA AÑO (1, 2, 3, 4):</t>
  </si>
  <si>
    <t>FECHA DE ELABORACIÓN:</t>
  </si>
  <si>
    <t xml:space="preserve">Modificación del documento: Se modifica la matriz  en cuanto sus criterios de priorización, conforme a las disposiciones emanadas por el departamento administrativo de la función publica en su guía de auditoría interna basada en riesgos para entidades públicas, versión 4 y articulándolo con el modelo integrado de planeación y gestión (MIPG) – Dimensión 7: Control Interno.
Se realizaron los siguientes ajustes:
1. Actualización de la vigencia.
2. Modificación del nombre del formato de: "Matriz de valoración y priorización de procesos plan anual de auditoria - oficina de control interno - vigencia 2017" a "Priorización del universo de auditoria basado en riesgos".
3. Modificación general del contenido del formato.
</t>
  </si>
  <si>
    <r>
      <rPr>
        <b/>
        <sz val="8"/>
        <color theme="1"/>
        <rFont val="Arial"/>
        <family val="2"/>
      </rPr>
      <t>FORMATO</t>
    </r>
    <r>
      <rPr>
        <b/>
        <sz val="12"/>
        <color theme="1"/>
        <rFont val="Arial"/>
        <family val="2"/>
      </rPr>
      <t xml:space="preserve">
PRIORIZACIÓN DEL UNIVERSO DE AUDITORIA BASADO EN RIESGOS</t>
    </r>
  </si>
  <si>
    <t>V3</t>
  </si>
  <si>
    <t>PAGINA: 1 DE 1</t>
  </si>
  <si>
    <r>
      <t xml:space="preserve">PAGINA: </t>
    </r>
    <r>
      <rPr>
        <sz val="7"/>
        <color theme="1"/>
        <rFont val="Arial"/>
        <family val="2"/>
      </rPr>
      <t>1 DE 1</t>
    </r>
  </si>
  <si>
    <r>
      <t xml:space="preserve">CODIGO: </t>
    </r>
    <r>
      <rPr>
        <sz val="7"/>
        <color theme="1"/>
        <rFont val="Arial"/>
        <family val="2"/>
      </rPr>
      <t>CI-S1-F3</t>
    </r>
  </si>
  <si>
    <r>
      <t xml:space="preserve">PROCESO: </t>
    </r>
    <r>
      <rPr>
        <sz val="7"/>
        <color theme="1"/>
        <rFont val="Arial"/>
        <family val="2"/>
      </rPr>
      <t>CONTROL INTERNO</t>
    </r>
  </si>
  <si>
    <r>
      <rPr>
        <b/>
        <sz val="7"/>
        <color theme="1"/>
        <rFont val="Arial"/>
        <family val="2"/>
      </rPr>
      <t xml:space="preserve">PROCESO: </t>
    </r>
    <r>
      <rPr>
        <sz val="7"/>
        <color theme="1"/>
        <rFont val="Arial"/>
        <family val="2"/>
      </rPr>
      <t>CONTROL INTERNO</t>
    </r>
  </si>
  <si>
    <r>
      <rPr>
        <b/>
        <sz val="7"/>
        <color theme="1"/>
        <rFont val="Arial"/>
        <family val="2"/>
      </rPr>
      <t xml:space="preserve">CODIGO: </t>
    </r>
    <r>
      <rPr>
        <sz val="7"/>
        <color theme="1"/>
        <rFont val="Arial"/>
        <family val="2"/>
      </rPr>
      <t>CI-S1-F3</t>
    </r>
  </si>
  <si>
    <r>
      <rPr>
        <b/>
        <sz val="8"/>
        <color theme="1"/>
        <rFont val="Arial"/>
        <family val="2"/>
      </rPr>
      <t>FORMATO</t>
    </r>
    <r>
      <rPr>
        <b/>
        <sz val="11"/>
        <color theme="1"/>
        <rFont val="Arial"/>
        <family val="2"/>
      </rPr>
      <t xml:space="preserve">
</t>
    </r>
    <r>
      <rPr>
        <b/>
        <sz val="12"/>
        <color theme="1"/>
        <rFont val="Arial"/>
        <family val="2"/>
      </rPr>
      <t>PRIORIZACIÓN DEL UNIVERSO DE AUDITORIA BASADO EN RIESGOS</t>
    </r>
  </si>
  <si>
    <t>Modificación del documento: Se modifica documento con el fin de obtener una mejora continua en el subproceso "Control interno de gestión", se realizaron los siguientes ajustes:
1. Actualización de la vigencia.
2. Ajustes estructurales.</t>
  </si>
  <si>
    <t>Registrar la vigencia el cual se realiza la priorización de las auditorias.</t>
  </si>
  <si>
    <t>Registrar la fecha cuando se realiza la priorización de las auditorias basadas en riesgo</t>
  </si>
  <si>
    <t>Registrar la fecha cuando se aprueba por el comité de coordinación de control interno</t>
  </si>
  <si>
    <t>Solo se debe seleccionar de la lista desplegable la cantidad de años transcurridos desde la última auditoría a cada aspecto evaluable o temática registrada.</t>
  </si>
  <si>
    <t>Casilla desplegable que permite seleccionar la cantidad de veces que esa temática es objeto de seguimiento en los Comités de Coordinación de Control Interno o Comités Directivos, conforme aparece en la hoja "Parámetros".</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</si>
  <si>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</si>
  <si>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Surge automáticamente a partir del puntaje total ponderado y calculado automáticamente por la matriz. Estos niveles de criticidad agrupados en 4 rangos aparecen semaforizados con base en lo establecido en la hoja "Parámetros".</t>
  </si>
  <si>
    <t>Nombre: José Antonio Muñoz Paz.
Cargo: Gerente.</t>
  </si>
  <si>
    <r>
      <t xml:space="preserve">VIGENCIA: </t>
    </r>
    <r>
      <rPr>
        <sz val="7"/>
        <color theme="1"/>
        <rFont val="Arial"/>
        <family val="2"/>
      </rPr>
      <t>31/01/2023</t>
    </r>
  </si>
  <si>
    <r>
      <rPr>
        <b/>
        <sz val="7"/>
        <color theme="1"/>
        <rFont val="Arial"/>
        <family val="2"/>
      </rPr>
      <t xml:space="preserve">VIGENCIA: </t>
    </r>
    <r>
      <rPr>
        <sz val="7"/>
        <color theme="1"/>
        <rFont val="Arial"/>
        <family val="2"/>
      </rPr>
      <t>31/01/2023</t>
    </r>
  </si>
  <si>
    <t xml:space="preserve">
Nombre: Jaiber Sánchez Cruz.
Cargo: Asesor Control Interno.
Nombre: Evelyn Karolina García Polanco.
Contratista área Garantía de la Calidad.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</si>
</sst>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0\ &quot;años&quot;"/>
    <numFmt numFmtId="166" formatCode="&quot;$&quot;#,##0.00"/>
    <numFmt numFmtId="167" formatCode="dd/mm/yyyy;@"/>
    <numFmt numFmtId="168" formatCode="0.0"/>
  </numFmts>
  <fonts count="3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1"/>
      <color theme="1"/>
      <name val="Calibri"/>
      <family val="2"/>
      <scheme val="minor"/>
    </font>
    <font>
      <sz val="9"/>
      <color theme="1"/>
      <name val="Arial"/>
      <family val="2"/>
    </font>
    <font>
      <b/>
      <sz val="11"/>
      <color theme="1"/>
      <name val="Arial"/>
      <family val="2"/>
    </font>
    <font>
      <b/>
      <sz val="11"/>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6"/>
      <name val="Arial Black"/>
      <family val="2"/>
    </font>
    <font>
      <sz val="11"/>
      <color theme="0"/>
      <name val="Calibri"/>
      <family val="2"/>
      <scheme val="minor"/>
    </font>
    <font>
      <b/>
      <sz val="9"/>
      <color theme="1"/>
      <name val="Arial"/>
      <family val="2"/>
    </font>
    <font>
      <b/>
      <sz val="12"/>
      <color theme="1"/>
      <name val="Arial"/>
      <family val="2"/>
    </font>
    <font>
      <b/>
      <sz val="10"/>
      <color indexed="9"/>
      <name val="Verdana"/>
      <family val="2"/>
    </font>
    <font>
      <b/>
      <sz val="9"/>
      <color indexed="9"/>
      <name val="Verdana"/>
      <family val="2"/>
    </font>
    <font>
      <b/>
      <sz val="8"/>
      <color theme="1"/>
      <name val="Arial"/>
      <family val="2"/>
    </font>
    <font>
      <b/>
      <sz val="7"/>
      <color theme="1"/>
      <name val="Arial"/>
      <family val="2"/>
    </font>
    <font>
      <b/>
      <i/>
      <sz val="10"/>
      <color theme="1"/>
      <name val="Arial"/>
      <family val="2"/>
    </font>
    <font>
      <sz val="7"/>
      <color theme="1"/>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4" tint="0.79998168889431442"/>
        <bgColor theme="0"/>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top style="thin">
        <color auto="1"/>
      </top>
      <bottom style="thin">
        <color auto="1"/>
      </bottom>
      <diagonal/>
    </border>
  </borders>
  <cellStyleXfs count="6">
    <xf numFmtId="0" fontId="0" fillId="0" borderId="0"/>
    <xf numFmtId="0" fontId="2" fillId="0" borderId="0"/>
    <xf numFmtId="0" fontId="4" fillId="0" borderId="0"/>
    <xf numFmtId="0" fontId="4" fillId="0" borderId="0"/>
    <xf numFmtId="164" fontId="5" fillId="0" borderId="0" applyFont="0" applyFill="0" applyBorder="0" applyAlignment="0" applyProtection="0"/>
    <xf numFmtId="0" fontId="4" fillId="0" borderId="0"/>
  </cellStyleXfs>
  <cellXfs count="221">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Border="1"/>
    <xf numFmtId="0" fontId="7" fillId="8" borderId="9" xfId="0" applyFont="1" applyFill="1" applyBorder="1" applyAlignment="1">
      <alignment horizontal="center" vertical="center" wrapText="1"/>
    </xf>
    <xf numFmtId="0" fontId="2" fillId="8" borderId="23" xfId="0" applyFont="1" applyFill="1" applyBorder="1" applyAlignment="1">
      <alignment horizontal="center" vertical="center" textRotation="90"/>
    </xf>
    <xf numFmtId="0" fontId="2" fillId="8" borderId="21"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0" fillId="9" borderId="18" xfId="0" applyFill="1" applyBorder="1"/>
    <xf numFmtId="0" fontId="0" fillId="9" borderId="29" xfId="0" applyFill="1" applyBorder="1"/>
    <xf numFmtId="0" fontId="1" fillId="2" borderId="36" xfId="0" applyFont="1" applyFill="1" applyBorder="1"/>
    <xf numFmtId="0" fontId="14" fillId="2" borderId="37" xfId="0" applyFont="1" applyFill="1" applyBorder="1"/>
    <xf numFmtId="0" fontId="1" fillId="2" borderId="37" xfId="0" applyFont="1" applyFill="1" applyBorder="1" applyAlignment="1">
      <alignment horizontal="center"/>
    </xf>
    <xf numFmtId="0" fontId="1" fillId="2" borderId="0" xfId="0" applyFont="1" applyFill="1" applyBorder="1" applyAlignment="1">
      <alignment horizontal="center"/>
    </xf>
    <xf numFmtId="0" fontId="0" fillId="0" borderId="0" xfId="0" applyBorder="1" applyAlignment="1">
      <alignment wrapText="1"/>
    </xf>
    <xf numFmtId="0" fontId="11" fillId="0" borderId="7" xfId="0" applyFont="1" applyBorder="1" applyAlignment="1">
      <alignment horizontal="left" vertical="center" wrapText="1"/>
    </xf>
    <xf numFmtId="0" fontId="13" fillId="3" borderId="39" xfId="0" applyFont="1" applyFill="1" applyBorder="1" applyAlignment="1">
      <alignment horizontal="center" vertical="center"/>
    </xf>
    <xf numFmtId="0" fontId="13" fillId="3" borderId="19" xfId="0" applyFont="1" applyFill="1" applyBorder="1" applyAlignment="1">
      <alignment horizontal="center" vertical="center"/>
    </xf>
    <xf numFmtId="0" fontId="6"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14" fillId="2" borderId="41" xfId="0" applyFont="1" applyFill="1" applyBorder="1"/>
    <xf numFmtId="0" fontId="13" fillId="3" borderId="3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xf numFmtId="0" fontId="0" fillId="2" borderId="0" xfId="0" applyFill="1" applyBorder="1" applyAlignment="1">
      <alignment horizontal="center" vertical="center"/>
    </xf>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9" borderId="25" xfId="0" applyFill="1" applyBorder="1"/>
    <xf numFmtId="0" fontId="0" fillId="9" borderId="26" xfId="0" applyFill="1" applyBorder="1"/>
    <xf numFmtId="0" fontId="0" fillId="9" borderId="44" xfId="0" applyFill="1" applyBorder="1"/>
    <xf numFmtId="0" fontId="0" fillId="9" borderId="45" xfId="0" applyFill="1" applyBorder="1"/>
    <xf numFmtId="0" fontId="13" fillId="0" borderId="13" xfId="0" applyFont="1" applyBorder="1" applyAlignment="1">
      <alignment horizontal="center" vertical="center"/>
    </xf>
    <xf numFmtId="0" fontId="13" fillId="3" borderId="14" xfId="0" applyFont="1" applyFill="1" applyBorder="1" applyAlignment="1">
      <alignment horizontal="center" vertical="center"/>
    </xf>
    <xf numFmtId="0" fontId="13" fillId="0" borderId="18" xfId="0" applyFont="1" applyBorder="1" applyAlignment="1">
      <alignment horizontal="center" vertical="center"/>
    </xf>
    <xf numFmtId="0" fontId="6" fillId="3" borderId="29" xfId="0" applyFont="1" applyFill="1" applyBorder="1" applyAlignment="1">
      <alignment horizontal="center" vertical="center" wrapText="1"/>
    </xf>
    <xf numFmtId="0" fontId="0" fillId="3" borderId="0" xfId="0" applyFill="1" applyBorder="1" applyAlignment="1">
      <alignment wrapText="1"/>
    </xf>
    <xf numFmtId="0" fontId="6" fillId="0" borderId="19" xfId="0" applyFont="1" applyBorder="1" applyAlignment="1">
      <alignment horizontal="center" vertical="center" wrapText="1"/>
    </xf>
    <xf numFmtId="0" fontId="0" fillId="9" borderId="24" xfId="0" applyFill="1" applyBorder="1"/>
    <xf numFmtId="0" fontId="0" fillId="9" borderId="28" xfId="0" applyFill="1" applyBorder="1"/>
    <xf numFmtId="0" fontId="0" fillId="9" borderId="46" xfId="0" applyFill="1" applyBorder="1"/>
    <xf numFmtId="0" fontId="6" fillId="9" borderId="10" xfId="0" applyFont="1" applyFill="1" applyBorder="1" applyAlignment="1">
      <alignment horizontal="center" vertical="center"/>
    </xf>
    <xf numFmtId="0" fontId="6" fillId="9" borderId="36" xfId="0" applyFont="1" applyFill="1" applyBorder="1" applyAlignment="1">
      <alignment horizontal="center" vertical="center"/>
    </xf>
    <xf numFmtId="0" fontId="6" fillId="9" borderId="12" xfId="0" applyFont="1" applyFill="1" applyBorder="1" applyAlignment="1">
      <alignment horizontal="center" vertical="center"/>
    </xf>
    <xf numFmtId="0" fontId="0" fillId="2" borderId="0" xfId="0" applyFill="1" applyBorder="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6" fillId="2" borderId="0" xfId="1" applyFont="1" applyFill="1" applyBorder="1"/>
    <xf numFmtId="0" fontId="13" fillId="3" borderId="38"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21" fillId="4" borderId="0" xfId="0" applyFont="1" applyFill="1"/>
    <xf numFmtId="0" fontId="0" fillId="0" borderId="0" xfId="0" applyAlignment="1">
      <alignment horizontal="center"/>
    </xf>
    <xf numFmtId="9" fontId="0" fillId="0" borderId="0" xfId="0" applyNumberFormat="1" applyAlignment="1">
      <alignment horizontal="center"/>
    </xf>
    <xf numFmtId="0" fontId="21"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0" fillId="10" borderId="0" xfId="0" applyFill="1" applyAlignment="1"/>
    <xf numFmtId="0" fontId="1" fillId="0" borderId="0" xfId="0" applyFont="1"/>
    <xf numFmtId="0" fontId="4" fillId="0" borderId="18" xfId="5" applyBorder="1" applyAlignment="1">
      <alignment horizontal="center" vertical="center" wrapText="1"/>
    </xf>
    <xf numFmtId="0" fontId="4" fillId="0" borderId="18" xfId="5" applyBorder="1" applyAlignment="1">
      <alignment horizontal="left" vertical="center" wrapText="1"/>
    </xf>
    <xf numFmtId="0" fontId="4" fillId="0" borderId="31" xfId="5" applyBorder="1" applyAlignment="1">
      <alignment horizontal="center" vertical="center" wrapText="1"/>
    </xf>
    <xf numFmtId="0" fontId="4" fillId="0" borderId="31" xfId="5" applyBorder="1" applyAlignment="1">
      <alignment horizontal="left" vertical="center" wrapText="1"/>
    </xf>
    <xf numFmtId="0" fontId="24" fillId="11" borderId="47" xfId="0" applyFont="1" applyFill="1" applyBorder="1" applyAlignment="1">
      <alignment horizontal="center" vertical="center" wrapText="1"/>
    </xf>
    <xf numFmtId="0" fontId="25" fillId="12" borderId="18" xfId="0" applyFont="1" applyFill="1" applyBorder="1" applyAlignment="1">
      <alignment horizontal="center" vertical="center" wrapText="1"/>
    </xf>
    <xf numFmtId="0" fontId="3" fillId="13" borderId="18" xfId="1" applyFont="1" applyFill="1" applyBorder="1" applyAlignment="1">
      <alignment horizontal="center" vertical="center"/>
    </xf>
    <xf numFmtId="0" fontId="0" fillId="0" borderId="0" xfId="0" applyBorder="1"/>
    <xf numFmtId="167" fontId="0" fillId="0" borderId="13" xfId="0" applyNumberFormat="1" applyBorder="1" applyAlignment="1">
      <alignment horizontal="center"/>
    </xf>
    <xf numFmtId="0" fontId="3" fillId="9" borderId="18" xfId="1" applyFont="1" applyFill="1" applyBorder="1" applyAlignment="1">
      <alignment horizontal="center" vertical="center"/>
    </xf>
    <xf numFmtId="166" fontId="0" fillId="13" borderId="9" xfId="0" applyNumberFormat="1" applyFill="1" applyBorder="1" applyAlignment="1">
      <alignment horizontal="center"/>
    </xf>
    <xf numFmtId="9" fontId="8" fillId="13" borderId="18" xfId="1" applyNumberFormat="1" applyFont="1" applyFill="1" applyBorder="1" applyAlignment="1">
      <alignment horizontal="center" vertical="center" wrapText="1"/>
    </xf>
    <xf numFmtId="0" fontId="9" fillId="4" borderId="18" xfId="1" applyFont="1" applyFill="1" applyBorder="1" applyAlignment="1">
      <alignment horizontal="center" vertical="center"/>
    </xf>
    <xf numFmtId="0" fontId="9" fillId="7" borderId="18" xfId="1" applyFont="1" applyFill="1" applyBorder="1" applyAlignment="1">
      <alignment horizontal="center" vertical="center"/>
    </xf>
    <xf numFmtId="0" fontId="9" fillId="5" borderId="18" xfId="1" applyFont="1" applyFill="1" applyBorder="1" applyAlignment="1">
      <alignment horizontal="center" vertical="center"/>
    </xf>
    <xf numFmtId="0" fontId="9" fillId="6" borderId="18" xfId="1" applyFont="1" applyFill="1" applyBorder="1" applyAlignment="1">
      <alignment horizontal="center" vertical="center"/>
    </xf>
    <xf numFmtId="0" fontId="3" fillId="0" borderId="18" xfId="1" applyFont="1" applyFill="1" applyBorder="1" applyAlignment="1">
      <alignment horizontal="center" vertical="center"/>
    </xf>
    <xf numFmtId="165" fontId="2" fillId="13" borderId="18" xfId="4" applyNumberFormat="1" applyFont="1" applyFill="1" applyBorder="1" applyAlignment="1">
      <alignment horizontal="center" vertical="center"/>
    </xf>
    <xf numFmtId="0" fontId="2" fillId="9" borderId="18" xfId="4" applyNumberFormat="1" applyFont="1" applyFill="1" applyBorder="1" applyAlignment="1">
      <alignment horizontal="center" vertical="center"/>
    </xf>
    <xf numFmtId="0" fontId="2" fillId="13" borderId="18" xfId="1" applyFill="1" applyBorder="1" applyAlignment="1">
      <alignment vertical="center" wrapText="1"/>
    </xf>
    <xf numFmtId="0" fontId="2" fillId="9" borderId="18" xfId="1" applyFill="1" applyBorder="1" applyAlignment="1">
      <alignment horizontal="center" vertical="center" wrapText="1"/>
    </xf>
    <xf numFmtId="0" fontId="2" fillId="9" borderId="18" xfId="1" applyFill="1" applyBorder="1" applyAlignment="1">
      <alignment horizontal="center" vertical="center"/>
    </xf>
    <xf numFmtId="0" fontId="2" fillId="13" borderId="18" xfId="1" applyFill="1" applyBorder="1" applyAlignment="1">
      <alignment horizontal="justify" vertical="center" wrapText="1"/>
    </xf>
    <xf numFmtId="168" fontId="2" fillId="0" borderId="18" xfId="1" applyNumberFormat="1" applyFill="1" applyBorder="1" applyAlignment="1">
      <alignment horizontal="center" vertical="center"/>
    </xf>
    <xf numFmtId="0" fontId="2" fillId="9" borderId="18" xfId="1" applyFill="1" applyBorder="1" applyAlignment="1">
      <alignment vertical="center" wrapText="1"/>
    </xf>
    <xf numFmtId="0" fontId="2" fillId="13" borderId="18" xfId="1" applyFill="1" applyBorder="1" applyAlignment="1">
      <alignment horizontal="center" vertical="center" wrapText="1"/>
    </xf>
    <xf numFmtId="0" fontId="15" fillId="3" borderId="0" xfId="0" applyFont="1" applyFill="1"/>
    <xf numFmtId="0" fontId="0" fillId="0" borderId="18" xfId="0" applyBorder="1"/>
    <xf numFmtId="0" fontId="10" fillId="14" borderId="18" xfId="1" applyFont="1" applyFill="1" applyBorder="1" applyAlignment="1">
      <alignment horizontal="center" vertical="center"/>
    </xf>
    <xf numFmtId="0" fontId="8" fillId="14" borderId="18" xfId="1" applyFont="1" applyFill="1" applyBorder="1" applyAlignment="1">
      <alignment horizontal="center" vertical="center" wrapText="1"/>
    </xf>
    <xf numFmtId="0" fontId="15" fillId="3" borderId="18" xfId="0" applyFont="1" applyFill="1" applyBorder="1"/>
    <xf numFmtId="0" fontId="29" fillId="3" borderId="18" xfId="0" applyFont="1" applyFill="1" applyBorder="1" applyAlignment="1">
      <alignment horizontal="center" vertical="center"/>
    </xf>
    <xf numFmtId="0" fontId="0" fillId="0" borderId="18" xfId="0" applyFill="1" applyBorder="1" applyAlignment="1">
      <alignment horizontal="center" vertical="center" wrapText="1"/>
    </xf>
    <xf numFmtId="0" fontId="0" fillId="0" borderId="18" xfId="0" applyBorder="1" applyAlignment="1">
      <alignment horizontal="center"/>
    </xf>
    <xf numFmtId="0" fontId="8" fillId="14" borderId="18" xfId="1" applyFont="1" applyFill="1" applyBorder="1" applyAlignment="1">
      <alignment horizontal="center" vertical="center" wrapText="1"/>
    </xf>
    <xf numFmtId="14" fontId="2" fillId="2" borderId="18" xfId="1" applyNumberFormat="1" applyFill="1" applyBorder="1" applyAlignment="1">
      <alignment horizontal="center"/>
    </xf>
    <xf numFmtId="0" fontId="22" fillId="14" borderId="18" xfId="0" applyFont="1" applyFill="1" applyBorder="1" applyAlignment="1">
      <alignment horizontal="center" vertical="center" wrapText="1"/>
    </xf>
    <xf numFmtId="0" fontId="3" fillId="14" borderId="18" xfId="1" applyFont="1" applyFill="1" applyBorder="1" applyAlignment="1">
      <alignment horizontal="center" vertical="center"/>
    </xf>
    <xf numFmtId="0" fontId="6" fillId="0"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0" fillId="0" borderId="18" xfId="0" applyBorder="1" applyAlignment="1">
      <alignment horizontal="center" vertical="center"/>
    </xf>
    <xf numFmtId="0" fontId="27" fillId="0" borderId="18" xfId="0" applyFont="1" applyBorder="1" applyAlignment="1">
      <alignment horizontal="center" vertical="center"/>
    </xf>
    <xf numFmtId="0" fontId="22" fillId="15" borderId="18" xfId="0" applyFont="1" applyFill="1" applyBorder="1" applyAlignment="1">
      <alignment horizontal="center" vertical="center" wrapText="1"/>
    </xf>
    <xf numFmtId="14" fontId="6" fillId="0" borderId="18" xfId="0" applyNumberFormat="1" applyFont="1" applyFill="1" applyBorder="1" applyAlignment="1">
      <alignment horizontal="center" vertical="center" wrapText="1"/>
    </xf>
    <xf numFmtId="0" fontId="15" fillId="3" borderId="18" xfId="0" applyFont="1" applyFill="1" applyBorder="1" applyAlignment="1">
      <alignment horizontal="center"/>
    </xf>
    <xf numFmtId="0" fontId="2" fillId="0" borderId="18" xfId="0" applyFont="1" applyBorder="1" applyAlignment="1">
      <alignment horizontal="center" vertical="center"/>
    </xf>
    <xf numFmtId="0" fontId="2" fillId="0" borderId="18" xfId="0" applyFont="1" applyBorder="1" applyAlignment="1">
      <alignment horizontal="justify" vertical="top" wrapText="1"/>
    </xf>
    <xf numFmtId="14" fontId="2" fillId="0" borderId="18" xfId="0" applyNumberFormat="1" applyFont="1" applyBorder="1" applyAlignment="1">
      <alignment horizontal="center" vertical="center"/>
    </xf>
    <xf numFmtId="0" fontId="3" fillId="3" borderId="18" xfId="0" applyFont="1" applyFill="1" applyBorder="1" applyAlignment="1">
      <alignment horizontal="justify" vertical="top" wrapText="1"/>
    </xf>
    <xf numFmtId="0" fontId="2" fillId="3" borderId="18" xfId="0" applyFont="1" applyFill="1" applyBorder="1" applyAlignment="1">
      <alignment horizontal="justify" vertical="top" wrapText="1"/>
    </xf>
    <xf numFmtId="0" fontId="2" fillId="14" borderId="18" xfId="0" applyFont="1" applyFill="1" applyBorder="1" applyAlignment="1">
      <alignment horizontal="center" vertical="center"/>
    </xf>
    <xf numFmtId="0" fontId="2" fillId="0" borderId="18" xfId="0" applyFont="1" applyBorder="1" applyAlignment="1">
      <alignment vertical="top"/>
    </xf>
    <xf numFmtId="0" fontId="28" fillId="0" borderId="18" xfId="0" applyFont="1" applyBorder="1" applyAlignment="1">
      <alignment horizontal="center" vertical="center"/>
    </xf>
    <xf numFmtId="0" fontId="2" fillId="0" borderId="18" xfId="0" applyFont="1" applyBorder="1" applyAlignment="1">
      <alignment horizontal="center"/>
    </xf>
    <xf numFmtId="0" fontId="3" fillId="14" borderId="18" xfId="0" applyFont="1" applyFill="1" applyBorder="1" applyAlignment="1">
      <alignment horizontal="center" vertical="center"/>
    </xf>
    <xf numFmtId="0" fontId="2" fillId="3" borderId="18" xfId="0" applyFont="1" applyFill="1" applyBorder="1" applyAlignment="1">
      <alignment horizontal="justify"/>
    </xf>
    <xf numFmtId="0" fontId="3" fillId="3" borderId="18" xfId="0" applyFont="1" applyFill="1" applyBorder="1" applyAlignment="1">
      <alignment horizontal="justify" wrapText="1"/>
    </xf>
    <xf numFmtId="0" fontId="3" fillId="0" borderId="18" xfId="0" applyFont="1" applyBorder="1" applyAlignment="1">
      <alignment horizontal="center"/>
    </xf>
    <xf numFmtId="0" fontId="2" fillId="3" borderId="18" xfId="0" applyFont="1" applyFill="1" applyBorder="1" applyAlignment="1">
      <alignment horizontal="center"/>
    </xf>
    <xf numFmtId="0" fontId="3" fillId="0" borderId="18" xfId="0" applyFont="1" applyBorder="1" applyAlignment="1">
      <alignment horizontal="center" vertical="center" wrapText="1"/>
    </xf>
    <xf numFmtId="0" fontId="4" fillId="0" borderId="17" xfId="0" applyFont="1" applyBorder="1" applyAlignment="1">
      <alignment horizontal="justify" wrapText="1"/>
    </xf>
    <xf numFmtId="0" fontId="4" fillId="0" borderId="48" xfId="0" applyFont="1" applyBorder="1" applyAlignment="1">
      <alignment horizontal="justify" wrapText="1"/>
    </xf>
    <xf numFmtId="0" fontId="4" fillId="0" borderId="28" xfId="0" applyFont="1" applyBorder="1" applyAlignment="1">
      <alignment horizontal="justify" wrapText="1"/>
    </xf>
    <xf numFmtId="0" fontId="7" fillId="3" borderId="18" xfId="0" applyFont="1" applyFill="1" applyBorder="1" applyAlignment="1">
      <alignment horizontal="center" vertical="center" wrapText="1"/>
    </xf>
    <xf numFmtId="0" fontId="7" fillId="3" borderId="18" xfId="0" applyFont="1" applyFill="1" applyBorder="1" applyAlignment="1">
      <alignment horizontal="center" vertical="center"/>
    </xf>
    <xf numFmtId="0" fontId="29" fillId="3" borderId="18" xfId="0" applyFont="1" applyFill="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5" fillId="3" borderId="1" xfId="0" applyFont="1" applyFill="1" applyBorder="1" applyAlignment="1">
      <alignment horizontal="left" vertical="top" wrapText="1"/>
    </xf>
    <xf numFmtId="0" fontId="15" fillId="3" borderId="2"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20"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7" fillId="8" borderId="1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15" fillId="3" borderId="25"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25"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0" borderId="18" xfId="0" applyFont="1" applyBorder="1" applyAlignment="1">
      <alignment horizontal="center" vertical="center"/>
    </xf>
    <xf numFmtId="0" fontId="15" fillId="3" borderId="26"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43" xfId="0" applyFont="1" applyFill="1" applyBorder="1" applyAlignment="1">
      <alignment horizontal="center" vertical="center" wrapText="1"/>
    </xf>
    <xf numFmtId="0" fontId="17" fillId="8" borderId="44" xfId="0" applyFont="1" applyFill="1" applyBorder="1" applyAlignment="1">
      <alignment horizontal="center" vertical="center" wrapText="1"/>
    </xf>
    <xf numFmtId="0" fontId="17" fillId="8" borderId="45"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7" fillId="8" borderId="1"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3" borderId="2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18" xfId="0" applyFont="1" applyFill="1" applyBorder="1" applyAlignment="1">
      <alignment horizontal="center" vertical="center"/>
    </xf>
    <xf numFmtId="0" fontId="13" fillId="0" borderId="28" xfId="0" applyFont="1" applyBorder="1" applyAlignment="1">
      <alignment horizontal="center" vertical="center"/>
    </xf>
    <xf numFmtId="0" fontId="13" fillId="3" borderId="18"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center" vertical="top" wrapText="1"/>
    </xf>
    <xf numFmtId="0" fontId="12" fillId="3" borderId="28" xfId="0" applyFont="1" applyFill="1" applyBorder="1" applyAlignment="1">
      <alignment horizontal="center" vertical="top" wrapText="1"/>
    </xf>
    <xf numFmtId="0" fontId="20" fillId="8" borderId="24"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7"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13" xfId="0" applyFont="1" applyFill="1" applyBorder="1" applyAlignment="1">
      <alignment horizontal="center" vertical="center" wrapText="1"/>
    </xf>
  </cellXfs>
  <cellStyles count="6">
    <cellStyle name="Millares" xfId="4" builtinId="3"/>
    <cellStyle name="Normal" xfId="0" builtinId="0"/>
    <cellStyle name="Normal 2" xfId="2"/>
    <cellStyle name="Normal 3" xfId="1"/>
    <cellStyle name="Normal 6" xfId="3"/>
    <cellStyle name="Normal_CADENA DE VALOR - CATÁLOGO DE PROCESOS" xfId="5"/>
  </cellStyles>
  <dxfs count="10">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57151</xdr:colOff>
      <xdr:row>0</xdr:row>
      <xdr:rowOff>28575</xdr:rowOff>
    </xdr:from>
    <xdr:to>
      <xdr:col>0</xdr:col>
      <xdr:colOff>738555</xdr:colOff>
      <xdr:row>0</xdr:row>
      <xdr:rowOff>600075</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57151" y="28575"/>
          <a:ext cx="68140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75656</xdr:colOff>
      <xdr:row>0</xdr:row>
      <xdr:rowOff>104775</xdr:rowOff>
    </xdr:from>
    <xdr:to>
      <xdr:col>25</xdr:col>
      <xdr:colOff>695325</xdr:colOff>
      <xdr:row>0</xdr:row>
      <xdr:rowOff>542925</xdr:rowOff>
    </xdr:to>
    <xdr:pic>
      <xdr:nvPicPr>
        <xdr:cNvPr id="4" name="3 Imagen" descr="LOGO MIPG_Mesa de trabajo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06681" y="104775"/>
          <a:ext cx="61966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323850</xdr:colOff>
      <xdr:row>65</xdr:row>
      <xdr:rowOff>66675</xdr:rowOff>
    </xdr:from>
    <xdr:to>
      <xdr:col>16</xdr:col>
      <xdr:colOff>514350</xdr:colOff>
      <xdr:row>65</xdr:row>
      <xdr:rowOff>647700</xdr:rowOff>
    </xdr:to>
    <xdr:pic>
      <xdr:nvPicPr>
        <xdr:cNvPr id="5" name="4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0600" y="14417675"/>
          <a:ext cx="5603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80</xdr:row>
      <xdr:rowOff>111073</xdr:rowOff>
    </xdr:to>
    <xdr:pic>
      <xdr:nvPicPr>
        <xdr:cNvPr id="2" name="Imagen 1">
          <a:extLst>
            <a:ext uri="{FF2B5EF4-FFF2-40B4-BE49-F238E27FC236}">
              <a16:creationId xmlns=""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0</xdr:col>
      <xdr:colOff>857250</xdr:colOff>
      <xdr:row>0</xdr:row>
      <xdr:rowOff>698608</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04775" y="76200"/>
          <a:ext cx="752475" cy="62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66676</xdr:colOff>
      <xdr:row>0</xdr:row>
      <xdr:rowOff>104775</xdr:rowOff>
    </xdr:from>
    <xdr:to>
      <xdr:col>8</xdr:col>
      <xdr:colOff>867320</xdr:colOff>
      <xdr:row>0</xdr:row>
      <xdr:rowOff>647700</xdr:rowOff>
    </xdr:to>
    <xdr:pic>
      <xdr:nvPicPr>
        <xdr:cNvPr id="4" name="3 Imagen" descr="LOGO MIPG_Mesa de trabajo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0476" y="104775"/>
          <a:ext cx="80064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504825</xdr:colOff>
      <xdr:row>33</xdr:row>
      <xdr:rowOff>114300</xdr:rowOff>
    </xdr:from>
    <xdr:to>
      <xdr:col>7</xdr:col>
      <xdr:colOff>457200</xdr:colOff>
      <xdr:row>33</xdr:row>
      <xdr:rowOff>695325</xdr:rowOff>
    </xdr:to>
    <xdr:pic>
      <xdr:nvPicPr>
        <xdr:cNvPr id="6" name="5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7800" y="16659225"/>
          <a:ext cx="56102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abSelected="1" view="pageBreakPreview" zoomScale="90" zoomScaleNormal="100" zoomScaleSheetLayoutView="90" workbookViewId="0">
      <selection activeCell="D20" sqref="D20"/>
    </sheetView>
  </sheetViews>
  <sheetFormatPr baseColWidth="10" defaultRowHeight="15" x14ac:dyDescent="0.25"/>
  <cols>
    <col min="8" max="9" width="12.5703125" customWidth="1"/>
    <col min="12" max="12" width="12.7109375" customWidth="1"/>
    <col min="18" max="18" width="12.85546875" customWidth="1"/>
    <col min="19" max="19" width="13.140625" customWidth="1"/>
    <col min="20" max="20" width="13.42578125" customWidth="1"/>
  </cols>
  <sheetData>
    <row r="1" spans="1:26" ht="50.25" customHeight="1" x14ac:dyDescent="0.25">
      <c r="A1" s="101"/>
      <c r="B1" s="113" t="s">
        <v>157</v>
      </c>
      <c r="C1" s="114"/>
      <c r="D1" s="114"/>
      <c r="E1" s="114"/>
      <c r="F1" s="114"/>
      <c r="G1" s="114"/>
      <c r="H1" s="114"/>
      <c r="I1" s="114"/>
      <c r="J1" s="114"/>
      <c r="K1" s="114"/>
      <c r="L1" s="114"/>
      <c r="M1" s="114"/>
      <c r="N1" s="114"/>
      <c r="O1" s="114"/>
      <c r="P1" s="114"/>
      <c r="Q1" s="114"/>
      <c r="R1" s="114"/>
      <c r="S1" s="114"/>
      <c r="T1" s="114"/>
      <c r="U1" s="114"/>
      <c r="V1" s="114"/>
      <c r="W1" s="114"/>
      <c r="X1" s="114"/>
      <c r="Y1" s="114"/>
      <c r="Z1" s="101"/>
    </row>
    <row r="2" spans="1:26" x14ac:dyDescent="0.25">
      <c r="A2" s="115" t="s">
        <v>162</v>
      </c>
      <c r="B2" s="115"/>
      <c r="C2" s="115"/>
      <c r="D2" s="115"/>
      <c r="E2" s="115"/>
      <c r="F2" s="115"/>
      <c r="G2" s="115"/>
      <c r="H2" s="115" t="s">
        <v>161</v>
      </c>
      <c r="I2" s="115"/>
      <c r="J2" s="115"/>
      <c r="K2" s="115"/>
      <c r="L2" s="115"/>
      <c r="M2" s="115"/>
      <c r="N2" s="115"/>
      <c r="O2" s="115" t="s">
        <v>175</v>
      </c>
      <c r="P2" s="115"/>
      <c r="Q2" s="115"/>
      <c r="R2" s="115"/>
      <c r="S2" s="115"/>
      <c r="T2" s="115"/>
      <c r="U2" s="115" t="s">
        <v>158</v>
      </c>
      <c r="V2" s="115"/>
      <c r="W2" s="115"/>
      <c r="X2" s="115" t="s">
        <v>160</v>
      </c>
      <c r="Y2" s="115"/>
      <c r="Z2" s="115"/>
    </row>
    <row r="3" spans="1:26" ht="8.25" customHeight="1"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row>
    <row r="4" spans="1:26" x14ac:dyDescent="0.25">
      <c r="A4" s="108" t="s">
        <v>139</v>
      </c>
      <c r="B4" s="108"/>
      <c r="C4" s="110" t="s">
        <v>130</v>
      </c>
      <c r="D4" s="110"/>
      <c r="E4" s="110"/>
      <c r="F4" s="110"/>
      <c r="G4" s="112"/>
      <c r="H4" s="112"/>
      <c r="I4" s="112"/>
      <c r="J4" s="112"/>
      <c r="K4" s="112"/>
      <c r="L4" s="112"/>
      <c r="M4" s="112"/>
      <c r="N4" s="112"/>
      <c r="O4" s="112"/>
      <c r="P4" s="116" t="s">
        <v>120</v>
      </c>
      <c r="Q4" s="116"/>
      <c r="R4" s="117"/>
      <c r="S4" s="112"/>
      <c r="T4" s="112"/>
      <c r="U4" s="116" t="s">
        <v>121</v>
      </c>
      <c r="V4" s="116"/>
      <c r="W4" s="109"/>
      <c r="X4" s="109"/>
      <c r="Y4" s="109"/>
      <c r="Z4" s="109"/>
    </row>
    <row r="5" spans="1:26" ht="15" customHeight="1" x14ac:dyDescent="0.25">
      <c r="A5" s="108"/>
      <c r="B5" s="108"/>
      <c r="C5" s="111" t="s">
        <v>89</v>
      </c>
      <c r="D5" s="111"/>
      <c r="E5" s="111"/>
      <c r="F5" s="111"/>
      <c r="G5" s="111"/>
      <c r="H5" s="108" t="s">
        <v>41</v>
      </c>
      <c r="I5" s="85">
        <v>0.19</v>
      </c>
      <c r="J5" s="108" t="s">
        <v>84</v>
      </c>
      <c r="K5" s="85">
        <v>0.15</v>
      </c>
      <c r="L5" s="108" t="s">
        <v>45</v>
      </c>
      <c r="M5" s="85">
        <v>7.0000000000000007E-2</v>
      </c>
      <c r="N5" s="108" t="s">
        <v>100</v>
      </c>
      <c r="O5" s="85">
        <v>0.25</v>
      </c>
      <c r="P5" s="108" t="s">
        <v>48</v>
      </c>
      <c r="Q5" s="85">
        <v>0.18</v>
      </c>
      <c r="R5" s="108" t="s">
        <v>58</v>
      </c>
      <c r="S5" s="85">
        <v>0.16</v>
      </c>
      <c r="T5" s="108" t="s">
        <v>85</v>
      </c>
      <c r="U5" s="108" t="s">
        <v>60</v>
      </c>
      <c r="V5" s="108" t="s">
        <v>61</v>
      </c>
      <c r="W5" s="108" t="s">
        <v>95</v>
      </c>
      <c r="X5" s="108" t="s">
        <v>96</v>
      </c>
      <c r="Y5" s="108" t="s">
        <v>97</v>
      </c>
      <c r="Z5" s="108" t="s">
        <v>98</v>
      </c>
    </row>
    <row r="6" spans="1:26" ht="105" x14ac:dyDescent="0.25">
      <c r="A6" s="108"/>
      <c r="B6" s="108"/>
      <c r="C6" s="86" t="s">
        <v>5</v>
      </c>
      <c r="D6" s="87" t="s">
        <v>0</v>
      </c>
      <c r="E6" s="88" t="s">
        <v>1</v>
      </c>
      <c r="F6" s="89" t="s">
        <v>6</v>
      </c>
      <c r="G6" s="102" t="s">
        <v>2</v>
      </c>
      <c r="H6" s="108"/>
      <c r="I6" s="103" t="s">
        <v>41</v>
      </c>
      <c r="J6" s="108"/>
      <c r="K6" s="103" t="s">
        <v>83</v>
      </c>
      <c r="L6" s="108"/>
      <c r="M6" s="103" t="s">
        <v>44</v>
      </c>
      <c r="N6" s="108"/>
      <c r="O6" s="103" t="s">
        <v>99</v>
      </c>
      <c r="P6" s="108"/>
      <c r="Q6" s="103" t="s">
        <v>49</v>
      </c>
      <c r="R6" s="108"/>
      <c r="S6" s="103" t="s">
        <v>59</v>
      </c>
      <c r="T6" s="108"/>
      <c r="U6" s="108"/>
      <c r="V6" s="108"/>
      <c r="W6" s="108"/>
      <c r="X6" s="108"/>
      <c r="Y6" s="108"/>
      <c r="Z6" s="108"/>
    </row>
    <row r="7" spans="1:26" ht="51" x14ac:dyDescent="0.25">
      <c r="A7" s="106"/>
      <c r="B7" s="106"/>
      <c r="C7" s="80"/>
      <c r="D7" s="80">
        <v>1</v>
      </c>
      <c r="E7" s="80"/>
      <c r="F7" s="80">
        <v>1</v>
      </c>
      <c r="G7" s="83">
        <f t="shared" ref="G7:G65" si="0">SUM(C7:F7)</f>
        <v>2</v>
      </c>
      <c r="H7" s="90" t="str">
        <f>IF(C7&gt;=1,"Extremo",IF(D7&gt;=1,"Alto",IF(E7&gt;=1,"Moderado",IF(F7&gt;=1,"Bajo",IF(G7=0,"Bajo")))))</f>
        <v>Alto</v>
      </c>
      <c r="I7" s="83">
        <f>IF(C7&gt;=1,5,IF(D7&gt;=1,4,IF(E7&gt;=1,3,IF(F7&gt;=1,2,IF(G7=0,1)))))</f>
        <v>4</v>
      </c>
      <c r="J7" s="91" t="s">
        <v>81</v>
      </c>
      <c r="K7" s="92" t="e">
        <f>INDEX(Tiempo_Ult_Aud_Calif,MATCH(#REF!,Tiempo_Ult_Aud_Def,0))</f>
        <v>#REF!</v>
      </c>
      <c r="L7" s="99" t="s">
        <v>104</v>
      </c>
      <c r="M7" s="94">
        <f t="shared" ref="M7:M65" si="1">INDEX(Nivel_Directivo_Calif,MATCH(L7,Nivel_Directivo_Def,0))</f>
        <v>1</v>
      </c>
      <c r="N7" s="99" t="s">
        <v>46</v>
      </c>
      <c r="O7" s="95">
        <f t="shared" ref="O7:O65" si="2">INDEX(Impacto_Obj_Est_Calif,MATCH(N7,Impacto_Obj_Est_Def,0))</f>
        <v>1</v>
      </c>
      <c r="P7" s="99" t="s">
        <v>115</v>
      </c>
      <c r="Q7" s="95">
        <f t="shared" ref="Q7:Q65" si="3">INDEX(Result_Aud_Ant_Calif,MATCH(P7,Result_Aud_Ant_Def,0))</f>
        <v>1</v>
      </c>
      <c r="R7" s="99" t="s">
        <v>53</v>
      </c>
      <c r="S7" s="95">
        <f t="shared" ref="S7:S65" si="4">INDEX(Impacto_Ppto_Calif,MATCH(R7,Impacto_Ppto_Def,0))</f>
        <v>5</v>
      </c>
      <c r="T7" s="97" t="e">
        <f>$I$5*I7+$K$5*K7+$M$5*M7+$O$5*O7+$Q$5*Q7+$S$5*S7</f>
        <v>#REF!</v>
      </c>
      <c r="U7" s="97" t="e">
        <f t="shared" ref="U7:U65" si="5">LOOKUP(T7,Nivel_Criticidad)</f>
        <v>#REF!</v>
      </c>
      <c r="V7" s="95" t="e">
        <f t="shared" ref="V7:V65" si="6">INDEX(Ciclo_Rotación_Calif,MATCH(U7,Ciclo_Rotación_Def,0))</f>
        <v>#REF!</v>
      </c>
      <c r="W7" s="94" t="e">
        <f t="shared" ref="W7:W65" si="7">IF(V7="Cada año",B7,"")</f>
        <v>#REF!</v>
      </c>
      <c r="X7" s="94" t="e">
        <f t="shared" ref="X7:X65" si="8">IF(OR(V7="Cada año",V7="Cada 2 años"),B7,"")</f>
        <v>#REF!</v>
      </c>
      <c r="Y7" s="94" t="e">
        <f t="shared" ref="Y7:Y65" si="9">IF(OR(V7="Cada año",V7="Cada 3 años"),B7,"")</f>
        <v>#REF!</v>
      </c>
      <c r="Z7" s="94" t="e">
        <f t="shared" ref="Z7:Z65" si="10">IF(OR(V7="Cada año",V7="Cada 2 años",V7="Cada 4 años"),B7,"")</f>
        <v>#REF!</v>
      </c>
    </row>
    <row r="8" spans="1:26" x14ac:dyDescent="0.25">
      <c r="A8" s="106"/>
      <c r="B8" s="106"/>
      <c r="C8" s="80"/>
      <c r="D8" s="80"/>
      <c r="E8" s="80"/>
      <c r="F8" s="80"/>
      <c r="G8" s="83">
        <f t="shared" si="0"/>
        <v>0</v>
      </c>
      <c r="H8" s="90" t="str">
        <f t="shared" ref="H8:H65" si="11">IF(C8&gt;=1,"Extremo",IF(D8&gt;=1,"Alto",IF(E8&gt;=1,"Moderado",IF(F8&gt;=1,"Bajo",IF(G8=0,"Bajo")))))</f>
        <v>Bajo</v>
      </c>
      <c r="I8" s="83">
        <f t="shared" ref="I8:I65" si="12">IF(C8&gt;=1,5,IF(D8&gt;=1,4,IF(E8&gt;=1,3,IF(F8&gt;=1,2,IF(G8=0,1)))))</f>
        <v>1</v>
      </c>
      <c r="J8" s="91"/>
      <c r="K8" s="92" t="e">
        <f>INDEX(Tiempo_Ult_Aud_Calif,MATCH(#REF!,Tiempo_Ult_Aud_Def,0))</f>
        <v>#REF!</v>
      </c>
      <c r="L8" s="93"/>
      <c r="M8" s="94" t="e">
        <f t="shared" si="1"/>
        <v>#N/A</v>
      </c>
      <c r="N8" s="93"/>
      <c r="O8" s="95" t="e">
        <f t="shared" si="2"/>
        <v>#N/A</v>
      </c>
      <c r="P8" s="96"/>
      <c r="Q8" s="95" t="e">
        <f t="shared" si="3"/>
        <v>#N/A</v>
      </c>
      <c r="R8" s="93"/>
      <c r="S8" s="95" t="e">
        <f t="shared" si="4"/>
        <v>#N/A</v>
      </c>
      <c r="T8" s="97" t="e">
        <f t="shared" ref="T8:T65" si="13">$I$5*I8+$K$5*K8+$M$5*M8+$O$5*O8+$Q$5*Q8+$S$5*S8</f>
        <v>#REF!</v>
      </c>
      <c r="U8" s="97" t="e">
        <f t="shared" si="5"/>
        <v>#REF!</v>
      </c>
      <c r="V8" s="95" t="e">
        <f t="shared" si="6"/>
        <v>#REF!</v>
      </c>
      <c r="W8" s="98" t="e">
        <f t="shared" si="7"/>
        <v>#REF!</v>
      </c>
      <c r="X8" s="98" t="e">
        <f t="shared" si="8"/>
        <v>#REF!</v>
      </c>
      <c r="Y8" s="98" t="e">
        <f t="shared" si="9"/>
        <v>#REF!</v>
      </c>
      <c r="Z8" s="98" t="e">
        <f t="shared" si="10"/>
        <v>#REF!</v>
      </c>
    </row>
    <row r="9" spans="1:26" x14ac:dyDescent="0.25">
      <c r="A9" s="106"/>
      <c r="B9" s="106"/>
      <c r="C9" s="80"/>
      <c r="D9" s="80"/>
      <c r="E9" s="80"/>
      <c r="F9" s="80"/>
      <c r="G9" s="83">
        <f t="shared" si="0"/>
        <v>0</v>
      </c>
      <c r="H9" s="90" t="str">
        <f t="shared" si="11"/>
        <v>Bajo</v>
      </c>
      <c r="I9" s="83">
        <f t="shared" si="12"/>
        <v>1</v>
      </c>
      <c r="J9" s="91"/>
      <c r="K9" s="92" t="e">
        <f>INDEX(Tiempo_Ult_Aud_Calif,MATCH(#REF!,Tiempo_Ult_Aud_Def,0))</f>
        <v>#REF!</v>
      </c>
      <c r="L9" s="93"/>
      <c r="M9" s="94" t="e">
        <f t="shared" si="1"/>
        <v>#N/A</v>
      </c>
      <c r="N9" s="93"/>
      <c r="O9" s="95" t="e">
        <f t="shared" si="2"/>
        <v>#N/A</v>
      </c>
      <c r="P9" s="96"/>
      <c r="Q9" s="95" t="e">
        <f t="shared" si="3"/>
        <v>#N/A</v>
      </c>
      <c r="R9" s="93"/>
      <c r="S9" s="95" t="e">
        <f t="shared" si="4"/>
        <v>#N/A</v>
      </c>
      <c r="T9" s="97" t="e">
        <f t="shared" si="13"/>
        <v>#REF!</v>
      </c>
      <c r="U9" s="97" t="e">
        <f t="shared" si="5"/>
        <v>#REF!</v>
      </c>
      <c r="V9" s="95" t="e">
        <f t="shared" si="6"/>
        <v>#REF!</v>
      </c>
      <c r="W9" s="98" t="e">
        <f t="shared" si="7"/>
        <v>#REF!</v>
      </c>
      <c r="X9" s="98" t="e">
        <f t="shared" si="8"/>
        <v>#REF!</v>
      </c>
      <c r="Y9" s="98" t="e">
        <f t="shared" si="9"/>
        <v>#REF!</v>
      </c>
      <c r="Z9" s="98" t="e">
        <f t="shared" si="10"/>
        <v>#REF!</v>
      </c>
    </row>
    <row r="10" spans="1:26" x14ac:dyDescent="0.25">
      <c r="A10" s="106"/>
      <c r="B10" s="106"/>
      <c r="C10" s="80"/>
      <c r="D10" s="80"/>
      <c r="E10" s="80"/>
      <c r="F10" s="80"/>
      <c r="G10" s="83">
        <f t="shared" si="0"/>
        <v>0</v>
      </c>
      <c r="H10" s="90" t="str">
        <f t="shared" si="11"/>
        <v>Bajo</v>
      </c>
      <c r="I10" s="83">
        <f t="shared" si="12"/>
        <v>1</v>
      </c>
      <c r="J10" s="91"/>
      <c r="K10" s="92" t="e">
        <f>INDEX(Tiempo_Ult_Aud_Calif,MATCH(#REF!,Tiempo_Ult_Aud_Def,0))</f>
        <v>#REF!</v>
      </c>
      <c r="L10" s="93"/>
      <c r="M10" s="94" t="e">
        <f t="shared" si="1"/>
        <v>#N/A</v>
      </c>
      <c r="N10" s="93"/>
      <c r="O10" s="95" t="e">
        <f t="shared" si="2"/>
        <v>#N/A</v>
      </c>
      <c r="P10" s="96"/>
      <c r="Q10" s="95" t="e">
        <f t="shared" si="3"/>
        <v>#N/A</v>
      </c>
      <c r="R10" s="93"/>
      <c r="S10" s="95" t="e">
        <f t="shared" si="4"/>
        <v>#N/A</v>
      </c>
      <c r="T10" s="97" t="e">
        <f t="shared" si="13"/>
        <v>#REF!</v>
      </c>
      <c r="U10" s="97" t="e">
        <f t="shared" si="5"/>
        <v>#REF!</v>
      </c>
      <c r="V10" s="95" t="e">
        <f t="shared" si="6"/>
        <v>#REF!</v>
      </c>
      <c r="W10" s="98" t="e">
        <f t="shared" si="7"/>
        <v>#REF!</v>
      </c>
      <c r="X10" s="98" t="e">
        <f t="shared" si="8"/>
        <v>#REF!</v>
      </c>
      <c r="Y10" s="98" t="e">
        <f t="shared" si="9"/>
        <v>#REF!</v>
      </c>
      <c r="Z10" s="98" t="e">
        <f t="shared" si="10"/>
        <v>#REF!</v>
      </c>
    </row>
    <row r="11" spans="1:26" x14ac:dyDescent="0.25">
      <c r="A11" s="106"/>
      <c r="B11" s="106"/>
      <c r="C11" s="80"/>
      <c r="D11" s="80"/>
      <c r="E11" s="80"/>
      <c r="F11" s="80"/>
      <c r="G11" s="83">
        <f t="shared" si="0"/>
        <v>0</v>
      </c>
      <c r="H11" s="90" t="str">
        <f t="shared" si="11"/>
        <v>Bajo</v>
      </c>
      <c r="I11" s="83">
        <f t="shared" si="12"/>
        <v>1</v>
      </c>
      <c r="J11" s="91"/>
      <c r="K11" s="92" t="e">
        <f>INDEX(Tiempo_Ult_Aud_Calif,MATCH(#REF!,Tiempo_Ult_Aud_Def,0))</f>
        <v>#REF!</v>
      </c>
      <c r="L11" s="93"/>
      <c r="M11" s="94" t="e">
        <f t="shared" si="1"/>
        <v>#N/A</v>
      </c>
      <c r="N11" s="93"/>
      <c r="O11" s="95" t="e">
        <f t="shared" si="2"/>
        <v>#N/A</v>
      </c>
      <c r="P11" s="96"/>
      <c r="Q11" s="95" t="e">
        <f t="shared" si="3"/>
        <v>#N/A</v>
      </c>
      <c r="R11" s="93"/>
      <c r="S11" s="95" t="e">
        <f t="shared" si="4"/>
        <v>#N/A</v>
      </c>
      <c r="T11" s="97" t="e">
        <f t="shared" si="13"/>
        <v>#REF!</v>
      </c>
      <c r="U11" s="97" t="e">
        <f t="shared" si="5"/>
        <v>#REF!</v>
      </c>
      <c r="V11" s="95" t="e">
        <f t="shared" si="6"/>
        <v>#REF!</v>
      </c>
      <c r="W11" s="98" t="e">
        <f t="shared" si="7"/>
        <v>#REF!</v>
      </c>
      <c r="X11" s="98" t="e">
        <f t="shared" si="8"/>
        <v>#REF!</v>
      </c>
      <c r="Y11" s="98" t="e">
        <f t="shared" si="9"/>
        <v>#REF!</v>
      </c>
      <c r="Z11" s="98" t="e">
        <f t="shared" si="10"/>
        <v>#REF!</v>
      </c>
    </row>
    <row r="12" spans="1:26" x14ac:dyDescent="0.25">
      <c r="A12" s="106"/>
      <c r="B12" s="106"/>
      <c r="C12" s="80"/>
      <c r="D12" s="80"/>
      <c r="E12" s="80"/>
      <c r="F12" s="80"/>
      <c r="G12" s="83">
        <f t="shared" si="0"/>
        <v>0</v>
      </c>
      <c r="H12" s="90" t="str">
        <f t="shared" si="11"/>
        <v>Bajo</v>
      </c>
      <c r="I12" s="83">
        <f t="shared" si="12"/>
        <v>1</v>
      </c>
      <c r="J12" s="91"/>
      <c r="K12" s="92" t="e">
        <f>INDEX(Tiempo_Ult_Aud_Calif,MATCH(#REF!,Tiempo_Ult_Aud_Def,0))</f>
        <v>#REF!</v>
      </c>
      <c r="L12" s="93"/>
      <c r="M12" s="94" t="e">
        <f t="shared" si="1"/>
        <v>#N/A</v>
      </c>
      <c r="N12" s="93"/>
      <c r="O12" s="95" t="e">
        <f t="shared" si="2"/>
        <v>#N/A</v>
      </c>
      <c r="P12" s="96"/>
      <c r="Q12" s="95" t="e">
        <f t="shared" si="3"/>
        <v>#N/A</v>
      </c>
      <c r="R12" s="93"/>
      <c r="S12" s="95" t="e">
        <f t="shared" si="4"/>
        <v>#N/A</v>
      </c>
      <c r="T12" s="97" t="e">
        <f t="shared" si="13"/>
        <v>#REF!</v>
      </c>
      <c r="U12" s="97" t="e">
        <f t="shared" si="5"/>
        <v>#REF!</v>
      </c>
      <c r="V12" s="95" t="e">
        <f t="shared" si="6"/>
        <v>#REF!</v>
      </c>
      <c r="W12" s="98" t="e">
        <f t="shared" si="7"/>
        <v>#REF!</v>
      </c>
      <c r="X12" s="98" t="e">
        <f t="shared" si="8"/>
        <v>#REF!</v>
      </c>
      <c r="Y12" s="98" t="e">
        <f t="shared" si="9"/>
        <v>#REF!</v>
      </c>
      <c r="Z12" s="98" t="e">
        <f t="shared" si="10"/>
        <v>#REF!</v>
      </c>
    </row>
    <row r="13" spans="1:26" x14ac:dyDescent="0.25">
      <c r="A13" s="106"/>
      <c r="B13" s="106"/>
      <c r="C13" s="80"/>
      <c r="D13" s="80"/>
      <c r="E13" s="80"/>
      <c r="F13" s="80"/>
      <c r="G13" s="83">
        <f t="shared" si="0"/>
        <v>0</v>
      </c>
      <c r="H13" s="90" t="str">
        <f t="shared" si="11"/>
        <v>Bajo</v>
      </c>
      <c r="I13" s="83">
        <f t="shared" si="12"/>
        <v>1</v>
      </c>
      <c r="J13" s="91"/>
      <c r="K13" s="92" t="e">
        <f>INDEX(Tiempo_Ult_Aud_Calif,MATCH(#REF!,Tiempo_Ult_Aud_Def,0))</f>
        <v>#REF!</v>
      </c>
      <c r="L13" s="93"/>
      <c r="M13" s="94" t="e">
        <f t="shared" si="1"/>
        <v>#N/A</v>
      </c>
      <c r="N13" s="93"/>
      <c r="O13" s="95" t="e">
        <f t="shared" si="2"/>
        <v>#N/A</v>
      </c>
      <c r="P13" s="96"/>
      <c r="Q13" s="95" t="e">
        <f t="shared" si="3"/>
        <v>#N/A</v>
      </c>
      <c r="R13" s="93"/>
      <c r="S13" s="95" t="e">
        <f t="shared" si="4"/>
        <v>#N/A</v>
      </c>
      <c r="T13" s="97" t="e">
        <f t="shared" si="13"/>
        <v>#REF!</v>
      </c>
      <c r="U13" s="97" t="e">
        <f t="shared" si="5"/>
        <v>#REF!</v>
      </c>
      <c r="V13" s="95" t="e">
        <f t="shared" si="6"/>
        <v>#REF!</v>
      </c>
      <c r="W13" s="98" t="e">
        <f t="shared" si="7"/>
        <v>#REF!</v>
      </c>
      <c r="X13" s="98" t="e">
        <f t="shared" si="8"/>
        <v>#REF!</v>
      </c>
      <c r="Y13" s="98" t="e">
        <f t="shared" si="9"/>
        <v>#REF!</v>
      </c>
      <c r="Z13" s="98" t="e">
        <f t="shared" si="10"/>
        <v>#REF!</v>
      </c>
    </row>
    <row r="14" spans="1:26" x14ac:dyDescent="0.25">
      <c r="A14" s="106"/>
      <c r="B14" s="106"/>
      <c r="C14" s="80"/>
      <c r="D14" s="80"/>
      <c r="E14" s="80"/>
      <c r="F14" s="80"/>
      <c r="G14" s="83">
        <f t="shared" si="0"/>
        <v>0</v>
      </c>
      <c r="H14" s="90" t="str">
        <f t="shared" si="11"/>
        <v>Bajo</v>
      </c>
      <c r="I14" s="83">
        <f t="shared" si="12"/>
        <v>1</v>
      </c>
      <c r="J14" s="91"/>
      <c r="K14" s="92" t="e">
        <f>INDEX(Tiempo_Ult_Aud_Calif,MATCH(#REF!,Tiempo_Ult_Aud_Def,0))</f>
        <v>#REF!</v>
      </c>
      <c r="L14" s="93"/>
      <c r="M14" s="94" t="e">
        <f t="shared" si="1"/>
        <v>#N/A</v>
      </c>
      <c r="N14" s="93"/>
      <c r="O14" s="95" t="e">
        <f t="shared" si="2"/>
        <v>#N/A</v>
      </c>
      <c r="P14" s="96"/>
      <c r="Q14" s="95" t="e">
        <f t="shared" si="3"/>
        <v>#N/A</v>
      </c>
      <c r="R14" s="93"/>
      <c r="S14" s="95" t="e">
        <f t="shared" si="4"/>
        <v>#N/A</v>
      </c>
      <c r="T14" s="97" t="e">
        <f t="shared" si="13"/>
        <v>#REF!</v>
      </c>
      <c r="U14" s="97" t="e">
        <f t="shared" si="5"/>
        <v>#REF!</v>
      </c>
      <c r="V14" s="95" t="e">
        <f t="shared" si="6"/>
        <v>#REF!</v>
      </c>
      <c r="W14" s="98" t="e">
        <f t="shared" si="7"/>
        <v>#REF!</v>
      </c>
      <c r="X14" s="98" t="e">
        <f t="shared" si="8"/>
        <v>#REF!</v>
      </c>
      <c r="Y14" s="98" t="e">
        <f t="shared" si="9"/>
        <v>#REF!</v>
      </c>
      <c r="Z14" s="98" t="e">
        <f t="shared" si="10"/>
        <v>#REF!</v>
      </c>
    </row>
    <row r="15" spans="1:26" x14ac:dyDescent="0.25">
      <c r="A15" s="106"/>
      <c r="B15" s="106"/>
      <c r="C15" s="80"/>
      <c r="D15" s="80"/>
      <c r="E15" s="80"/>
      <c r="F15" s="80"/>
      <c r="G15" s="83">
        <f t="shared" si="0"/>
        <v>0</v>
      </c>
      <c r="H15" s="90" t="str">
        <f t="shared" si="11"/>
        <v>Bajo</v>
      </c>
      <c r="I15" s="83">
        <f t="shared" si="12"/>
        <v>1</v>
      </c>
      <c r="J15" s="91"/>
      <c r="K15" s="92" t="e">
        <f>INDEX(Tiempo_Ult_Aud_Calif,MATCH(#REF!,Tiempo_Ult_Aud_Def,0))</f>
        <v>#REF!</v>
      </c>
      <c r="L15" s="93"/>
      <c r="M15" s="94" t="e">
        <f t="shared" si="1"/>
        <v>#N/A</v>
      </c>
      <c r="N15" s="93"/>
      <c r="O15" s="95" t="e">
        <f t="shared" si="2"/>
        <v>#N/A</v>
      </c>
      <c r="P15" s="96"/>
      <c r="Q15" s="95" t="e">
        <f t="shared" si="3"/>
        <v>#N/A</v>
      </c>
      <c r="R15" s="93"/>
      <c r="S15" s="95" t="e">
        <f t="shared" si="4"/>
        <v>#N/A</v>
      </c>
      <c r="T15" s="97" t="e">
        <f t="shared" si="13"/>
        <v>#REF!</v>
      </c>
      <c r="U15" s="97" t="e">
        <f t="shared" si="5"/>
        <v>#REF!</v>
      </c>
      <c r="V15" s="95" t="e">
        <f t="shared" si="6"/>
        <v>#REF!</v>
      </c>
      <c r="W15" s="98" t="e">
        <f t="shared" si="7"/>
        <v>#REF!</v>
      </c>
      <c r="X15" s="98" t="e">
        <f t="shared" si="8"/>
        <v>#REF!</v>
      </c>
      <c r="Y15" s="98" t="e">
        <f t="shared" si="9"/>
        <v>#REF!</v>
      </c>
      <c r="Z15" s="98" t="e">
        <f t="shared" si="10"/>
        <v>#REF!</v>
      </c>
    </row>
    <row r="16" spans="1:26" x14ac:dyDescent="0.25">
      <c r="A16" s="106"/>
      <c r="B16" s="106"/>
      <c r="C16" s="80"/>
      <c r="D16" s="80"/>
      <c r="E16" s="80"/>
      <c r="F16" s="80"/>
      <c r="G16" s="83">
        <f t="shared" si="0"/>
        <v>0</v>
      </c>
      <c r="H16" s="90" t="str">
        <f t="shared" si="11"/>
        <v>Bajo</v>
      </c>
      <c r="I16" s="83">
        <f t="shared" si="12"/>
        <v>1</v>
      </c>
      <c r="J16" s="91"/>
      <c r="K16" s="92" t="e">
        <f>INDEX(Tiempo_Ult_Aud_Calif,MATCH(#REF!,Tiempo_Ult_Aud_Def,0))</f>
        <v>#REF!</v>
      </c>
      <c r="L16" s="93"/>
      <c r="M16" s="94" t="e">
        <f t="shared" si="1"/>
        <v>#N/A</v>
      </c>
      <c r="N16" s="93"/>
      <c r="O16" s="95" t="e">
        <f t="shared" si="2"/>
        <v>#N/A</v>
      </c>
      <c r="P16" s="96"/>
      <c r="Q16" s="95" t="e">
        <f t="shared" si="3"/>
        <v>#N/A</v>
      </c>
      <c r="R16" s="93"/>
      <c r="S16" s="95" t="e">
        <f t="shared" si="4"/>
        <v>#N/A</v>
      </c>
      <c r="T16" s="97" t="e">
        <f t="shared" si="13"/>
        <v>#REF!</v>
      </c>
      <c r="U16" s="97" t="e">
        <f t="shared" si="5"/>
        <v>#REF!</v>
      </c>
      <c r="V16" s="95" t="e">
        <f t="shared" si="6"/>
        <v>#REF!</v>
      </c>
      <c r="W16" s="98" t="e">
        <f t="shared" si="7"/>
        <v>#REF!</v>
      </c>
      <c r="X16" s="98" t="e">
        <f t="shared" si="8"/>
        <v>#REF!</v>
      </c>
      <c r="Y16" s="98" t="e">
        <f t="shared" si="9"/>
        <v>#REF!</v>
      </c>
      <c r="Z16" s="98" t="e">
        <f t="shared" si="10"/>
        <v>#REF!</v>
      </c>
    </row>
    <row r="17" spans="1:26" x14ac:dyDescent="0.25">
      <c r="A17" s="106"/>
      <c r="B17" s="106"/>
      <c r="C17" s="80"/>
      <c r="D17" s="80"/>
      <c r="E17" s="80"/>
      <c r="F17" s="80"/>
      <c r="G17" s="83">
        <f t="shared" si="0"/>
        <v>0</v>
      </c>
      <c r="H17" s="90" t="str">
        <f t="shared" si="11"/>
        <v>Bajo</v>
      </c>
      <c r="I17" s="83">
        <f t="shared" si="12"/>
        <v>1</v>
      </c>
      <c r="J17" s="91"/>
      <c r="K17" s="92" t="e">
        <f>INDEX(Tiempo_Ult_Aud_Calif,MATCH(#REF!,Tiempo_Ult_Aud_Def,0))</f>
        <v>#REF!</v>
      </c>
      <c r="L17" s="93"/>
      <c r="M17" s="94" t="e">
        <f t="shared" si="1"/>
        <v>#N/A</v>
      </c>
      <c r="N17" s="93"/>
      <c r="O17" s="95" t="e">
        <f t="shared" si="2"/>
        <v>#N/A</v>
      </c>
      <c r="P17" s="96"/>
      <c r="Q17" s="95" t="e">
        <f t="shared" si="3"/>
        <v>#N/A</v>
      </c>
      <c r="R17" s="93"/>
      <c r="S17" s="95" t="e">
        <f t="shared" si="4"/>
        <v>#N/A</v>
      </c>
      <c r="T17" s="97" t="e">
        <f t="shared" si="13"/>
        <v>#REF!</v>
      </c>
      <c r="U17" s="97" t="e">
        <f t="shared" si="5"/>
        <v>#REF!</v>
      </c>
      <c r="V17" s="95" t="e">
        <f t="shared" si="6"/>
        <v>#REF!</v>
      </c>
      <c r="W17" s="98" t="e">
        <f t="shared" si="7"/>
        <v>#REF!</v>
      </c>
      <c r="X17" s="98" t="e">
        <f t="shared" si="8"/>
        <v>#REF!</v>
      </c>
      <c r="Y17" s="98" t="e">
        <f t="shared" si="9"/>
        <v>#REF!</v>
      </c>
      <c r="Z17" s="98" t="e">
        <f t="shared" si="10"/>
        <v>#REF!</v>
      </c>
    </row>
    <row r="18" spans="1:26" x14ac:dyDescent="0.25">
      <c r="A18" s="106"/>
      <c r="B18" s="106"/>
      <c r="C18" s="80"/>
      <c r="D18" s="80"/>
      <c r="E18" s="80"/>
      <c r="F18" s="80"/>
      <c r="G18" s="83">
        <f t="shared" si="0"/>
        <v>0</v>
      </c>
      <c r="H18" s="90" t="str">
        <f t="shared" si="11"/>
        <v>Bajo</v>
      </c>
      <c r="I18" s="83">
        <f t="shared" si="12"/>
        <v>1</v>
      </c>
      <c r="J18" s="91"/>
      <c r="K18" s="92" t="e">
        <f>INDEX(Tiempo_Ult_Aud_Calif,MATCH(#REF!,Tiempo_Ult_Aud_Def,0))</f>
        <v>#REF!</v>
      </c>
      <c r="L18" s="93"/>
      <c r="M18" s="94" t="e">
        <f t="shared" si="1"/>
        <v>#N/A</v>
      </c>
      <c r="N18" s="93"/>
      <c r="O18" s="95" t="e">
        <f t="shared" si="2"/>
        <v>#N/A</v>
      </c>
      <c r="P18" s="96"/>
      <c r="Q18" s="95" t="e">
        <f t="shared" si="3"/>
        <v>#N/A</v>
      </c>
      <c r="R18" s="93"/>
      <c r="S18" s="95" t="e">
        <f t="shared" si="4"/>
        <v>#N/A</v>
      </c>
      <c r="T18" s="97" t="e">
        <f t="shared" si="13"/>
        <v>#REF!</v>
      </c>
      <c r="U18" s="97" t="e">
        <f t="shared" si="5"/>
        <v>#REF!</v>
      </c>
      <c r="V18" s="95" t="e">
        <f t="shared" si="6"/>
        <v>#REF!</v>
      </c>
      <c r="W18" s="98" t="e">
        <f t="shared" si="7"/>
        <v>#REF!</v>
      </c>
      <c r="X18" s="98" t="e">
        <f t="shared" si="8"/>
        <v>#REF!</v>
      </c>
      <c r="Y18" s="98" t="e">
        <f t="shared" si="9"/>
        <v>#REF!</v>
      </c>
      <c r="Z18" s="98" t="e">
        <f t="shared" si="10"/>
        <v>#REF!</v>
      </c>
    </row>
    <row r="19" spans="1:26" x14ac:dyDescent="0.25">
      <c r="A19" s="106"/>
      <c r="B19" s="106"/>
      <c r="C19" s="80"/>
      <c r="D19" s="80"/>
      <c r="E19" s="80"/>
      <c r="F19" s="80"/>
      <c r="G19" s="83">
        <f t="shared" si="0"/>
        <v>0</v>
      </c>
      <c r="H19" s="90" t="str">
        <f t="shared" si="11"/>
        <v>Bajo</v>
      </c>
      <c r="I19" s="83">
        <f t="shared" si="12"/>
        <v>1</v>
      </c>
      <c r="J19" s="91"/>
      <c r="K19" s="92" t="e">
        <f>INDEX(Tiempo_Ult_Aud_Calif,MATCH(#REF!,Tiempo_Ult_Aud_Def,0))</f>
        <v>#REF!</v>
      </c>
      <c r="L19" s="93"/>
      <c r="M19" s="94" t="e">
        <f t="shared" si="1"/>
        <v>#N/A</v>
      </c>
      <c r="N19" s="93"/>
      <c r="O19" s="95" t="e">
        <f t="shared" si="2"/>
        <v>#N/A</v>
      </c>
      <c r="P19" s="96"/>
      <c r="Q19" s="95" t="e">
        <f t="shared" si="3"/>
        <v>#N/A</v>
      </c>
      <c r="R19" s="93"/>
      <c r="S19" s="95" t="e">
        <f t="shared" si="4"/>
        <v>#N/A</v>
      </c>
      <c r="T19" s="97" t="e">
        <f t="shared" si="13"/>
        <v>#REF!</v>
      </c>
      <c r="U19" s="97" t="e">
        <f t="shared" si="5"/>
        <v>#REF!</v>
      </c>
      <c r="V19" s="95" t="e">
        <f t="shared" si="6"/>
        <v>#REF!</v>
      </c>
      <c r="W19" s="98" t="e">
        <f t="shared" si="7"/>
        <v>#REF!</v>
      </c>
      <c r="X19" s="98" t="e">
        <f t="shared" si="8"/>
        <v>#REF!</v>
      </c>
      <c r="Y19" s="98" t="e">
        <f t="shared" si="9"/>
        <v>#REF!</v>
      </c>
      <c r="Z19" s="98" t="e">
        <f t="shared" si="10"/>
        <v>#REF!</v>
      </c>
    </row>
    <row r="20" spans="1:26" x14ac:dyDescent="0.25">
      <c r="A20" s="106"/>
      <c r="B20" s="106"/>
      <c r="C20" s="80"/>
      <c r="D20" s="80"/>
      <c r="E20" s="80"/>
      <c r="F20" s="80"/>
      <c r="G20" s="83">
        <f t="shared" si="0"/>
        <v>0</v>
      </c>
      <c r="H20" s="90" t="str">
        <f t="shared" si="11"/>
        <v>Bajo</v>
      </c>
      <c r="I20" s="83">
        <f t="shared" si="12"/>
        <v>1</v>
      </c>
      <c r="J20" s="91"/>
      <c r="K20" s="92" t="e">
        <f>INDEX(Tiempo_Ult_Aud_Calif,MATCH(#REF!,Tiempo_Ult_Aud_Def,0))</f>
        <v>#REF!</v>
      </c>
      <c r="L20" s="93"/>
      <c r="M20" s="94" t="e">
        <f t="shared" si="1"/>
        <v>#N/A</v>
      </c>
      <c r="N20" s="93"/>
      <c r="O20" s="95" t="e">
        <f t="shared" si="2"/>
        <v>#N/A</v>
      </c>
      <c r="P20" s="96"/>
      <c r="Q20" s="95" t="e">
        <f t="shared" si="3"/>
        <v>#N/A</v>
      </c>
      <c r="R20" s="93"/>
      <c r="S20" s="95" t="e">
        <f t="shared" si="4"/>
        <v>#N/A</v>
      </c>
      <c r="T20" s="97" t="e">
        <f t="shared" si="13"/>
        <v>#REF!</v>
      </c>
      <c r="U20" s="97" t="e">
        <f t="shared" si="5"/>
        <v>#REF!</v>
      </c>
      <c r="V20" s="95" t="e">
        <f t="shared" si="6"/>
        <v>#REF!</v>
      </c>
      <c r="W20" s="98" t="e">
        <f t="shared" si="7"/>
        <v>#REF!</v>
      </c>
      <c r="X20" s="98" t="e">
        <f t="shared" si="8"/>
        <v>#REF!</v>
      </c>
      <c r="Y20" s="98" t="e">
        <f t="shared" si="9"/>
        <v>#REF!</v>
      </c>
      <c r="Z20" s="98" t="e">
        <f t="shared" si="10"/>
        <v>#REF!</v>
      </c>
    </row>
    <row r="21" spans="1:26" x14ac:dyDescent="0.25">
      <c r="A21" s="106"/>
      <c r="B21" s="106"/>
      <c r="C21" s="80"/>
      <c r="D21" s="80"/>
      <c r="E21" s="80"/>
      <c r="F21" s="80"/>
      <c r="G21" s="83">
        <f t="shared" si="0"/>
        <v>0</v>
      </c>
      <c r="H21" s="90" t="str">
        <f t="shared" si="11"/>
        <v>Bajo</v>
      </c>
      <c r="I21" s="83">
        <f t="shared" si="12"/>
        <v>1</v>
      </c>
      <c r="J21" s="91"/>
      <c r="K21" s="92" t="e">
        <f>INDEX(Tiempo_Ult_Aud_Calif,MATCH(#REF!,Tiempo_Ult_Aud_Def,0))</f>
        <v>#REF!</v>
      </c>
      <c r="L21" s="93"/>
      <c r="M21" s="94" t="e">
        <f t="shared" si="1"/>
        <v>#N/A</v>
      </c>
      <c r="N21" s="93"/>
      <c r="O21" s="95" t="e">
        <f t="shared" si="2"/>
        <v>#N/A</v>
      </c>
      <c r="P21" s="96"/>
      <c r="Q21" s="95" t="e">
        <f t="shared" si="3"/>
        <v>#N/A</v>
      </c>
      <c r="R21" s="93"/>
      <c r="S21" s="95" t="e">
        <f t="shared" si="4"/>
        <v>#N/A</v>
      </c>
      <c r="T21" s="97" t="e">
        <f t="shared" si="13"/>
        <v>#REF!</v>
      </c>
      <c r="U21" s="97" t="e">
        <f t="shared" si="5"/>
        <v>#REF!</v>
      </c>
      <c r="V21" s="95" t="e">
        <f t="shared" si="6"/>
        <v>#REF!</v>
      </c>
      <c r="W21" s="98" t="e">
        <f t="shared" si="7"/>
        <v>#REF!</v>
      </c>
      <c r="X21" s="98" t="e">
        <f t="shared" si="8"/>
        <v>#REF!</v>
      </c>
      <c r="Y21" s="98" t="e">
        <f t="shared" si="9"/>
        <v>#REF!</v>
      </c>
      <c r="Z21" s="98" t="e">
        <f t="shared" si="10"/>
        <v>#REF!</v>
      </c>
    </row>
    <row r="22" spans="1:26" x14ac:dyDescent="0.25">
      <c r="A22" s="106"/>
      <c r="B22" s="106"/>
      <c r="C22" s="80"/>
      <c r="D22" s="80"/>
      <c r="E22" s="80"/>
      <c r="F22" s="80"/>
      <c r="G22" s="83">
        <f t="shared" si="0"/>
        <v>0</v>
      </c>
      <c r="H22" s="90" t="str">
        <f t="shared" si="11"/>
        <v>Bajo</v>
      </c>
      <c r="I22" s="83">
        <f t="shared" si="12"/>
        <v>1</v>
      </c>
      <c r="J22" s="91"/>
      <c r="K22" s="92" t="e">
        <f>INDEX(Tiempo_Ult_Aud_Calif,MATCH(#REF!,Tiempo_Ult_Aud_Def,0))</f>
        <v>#REF!</v>
      </c>
      <c r="L22" s="93"/>
      <c r="M22" s="94" t="e">
        <f t="shared" si="1"/>
        <v>#N/A</v>
      </c>
      <c r="N22" s="93"/>
      <c r="O22" s="95" t="e">
        <f t="shared" si="2"/>
        <v>#N/A</v>
      </c>
      <c r="P22" s="96"/>
      <c r="Q22" s="95" t="e">
        <f t="shared" si="3"/>
        <v>#N/A</v>
      </c>
      <c r="R22" s="93"/>
      <c r="S22" s="95" t="e">
        <f t="shared" si="4"/>
        <v>#N/A</v>
      </c>
      <c r="T22" s="97" t="e">
        <f t="shared" si="13"/>
        <v>#REF!</v>
      </c>
      <c r="U22" s="97" t="e">
        <f t="shared" si="5"/>
        <v>#REF!</v>
      </c>
      <c r="V22" s="95" t="e">
        <f t="shared" si="6"/>
        <v>#REF!</v>
      </c>
      <c r="W22" s="98" t="e">
        <f t="shared" si="7"/>
        <v>#REF!</v>
      </c>
      <c r="X22" s="98" t="e">
        <f t="shared" si="8"/>
        <v>#REF!</v>
      </c>
      <c r="Y22" s="98" t="e">
        <f t="shared" si="9"/>
        <v>#REF!</v>
      </c>
      <c r="Z22" s="98" t="e">
        <f t="shared" si="10"/>
        <v>#REF!</v>
      </c>
    </row>
    <row r="23" spans="1:26" x14ac:dyDescent="0.25">
      <c r="A23" s="106"/>
      <c r="B23" s="106"/>
      <c r="C23" s="80"/>
      <c r="D23" s="80"/>
      <c r="E23" s="80"/>
      <c r="F23" s="80"/>
      <c r="G23" s="83">
        <f t="shared" si="0"/>
        <v>0</v>
      </c>
      <c r="H23" s="90" t="str">
        <f t="shared" si="11"/>
        <v>Bajo</v>
      </c>
      <c r="I23" s="83">
        <f t="shared" si="12"/>
        <v>1</v>
      </c>
      <c r="J23" s="91"/>
      <c r="K23" s="92" t="e">
        <f>INDEX(Tiempo_Ult_Aud_Calif,MATCH(#REF!,Tiempo_Ult_Aud_Def,0))</f>
        <v>#REF!</v>
      </c>
      <c r="L23" s="93"/>
      <c r="M23" s="94" t="e">
        <f t="shared" si="1"/>
        <v>#N/A</v>
      </c>
      <c r="N23" s="93"/>
      <c r="O23" s="95" t="e">
        <f t="shared" si="2"/>
        <v>#N/A</v>
      </c>
      <c r="P23" s="96"/>
      <c r="Q23" s="95" t="e">
        <f t="shared" si="3"/>
        <v>#N/A</v>
      </c>
      <c r="R23" s="93"/>
      <c r="S23" s="95" t="e">
        <f t="shared" si="4"/>
        <v>#N/A</v>
      </c>
      <c r="T23" s="97" t="e">
        <f t="shared" si="13"/>
        <v>#REF!</v>
      </c>
      <c r="U23" s="97" t="e">
        <f t="shared" si="5"/>
        <v>#REF!</v>
      </c>
      <c r="V23" s="95" t="e">
        <f t="shared" si="6"/>
        <v>#REF!</v>
      </c>
      <c r="W23" s="98" t="e">
        <f t="shared" si="7"/>
        <v>#REF!</v>
      </c>
      <c r="X23" s="98" t="e">
        <f t="shared" si="8"/>
        <v>#REF!</v>
      </c>
      <c r="Y23" s="98" t="e">
        <f t="shared" si="9"/>
        <v>#REF!</v>
      </c>
      <c r="Z23" s="98" t="e">
        <f t="shared" si="10"/>
        <v>#REF!</v>
      </c>
    </row>
    <row r="24" spans="1:26" x14ac:dyDescent="0.25">
      <c r="A24" s="106"/>
      <c r="B24" s="106"/>
      <c r="C24" s="80"/>
      <c r="D24" s="80"/>
      <c r="E24" s="80"/>
      <c r="F24" s="80"/>
      <c r="G24" s="83">
        <f t="shared" si="0"/>
        <v>0</v>
      </c>
      <c r="H24" s="90" t="str">
        <f t="shared" si="11"/>
        <v>Bajo</v>
      </c>
      <c r="I24" s="83">
        <f t="shared" si="12"/>
        <v>1</v>
      </c>
      <c r="J24" s="91"/>
      <c r="K24" s="92" t="e">
        <f>INDEX(Tiempo_Ult_Aud_Calif,MATCH(#REF!,Tiempo_Ult_Aud_Def,0))</f>
        <v>#REF!</v>
      </c>
      <c r="L24" s="93"/>
      <c r="M24" s="94" t="e">
        <f t="shared" si="1"/>
        <v>#N/A</v>
      </c>
      <c r="N24" s="93"/>
      <c r="O24" s="95" t="e">
        <f t="shared" si="2"/>
        <v>#N/A</v>
      </c>
      <c r="P24" s="96"/>
      <c r="Q24" s="95" t="e">
        <f t="shared" si="3"/>
        <v>#N/A</v>
      </c>
      <c r="R24" s="93"/>
      <c r="S24" s="95" t="e">
        <f t="shared" si="4"/>
        <v>#N/A</v>
      </c>
      <c r="T24" s="97" t="e">
        <f t="shared" si="13"/>
        <v>#REF!</v>
      </c>
      <c r="U24" s="97" t="e">
        <f t="shared" si="5"/>
        <v>#REF!</v>
      </c>
      <c r="V24" s="95" t="e">
        <f t="shared" si="6"/>
        <v>#REF!</v>
      </c>
      <c r="W24" s="98" t="e">
        <f t="shared" si="7"/>
        <v>#REF!</v>
      </c>
      <c r="X24" s="98" t="e">
        <f t="shared" si="8"/>
        <v>#REF!</v>
      </c>
      <c r="Y24" s="98" t="e">
        <f t="shared" si="9"/>
        <v>#REF!</v>
      </c>
      <c r="Z24" s="98" t="e">
        <f t="shared" si="10"/>
        <v>#REF!</v>
      </c>
    </row>
    <row r="25" spans="1:26" x14ac:dyDescent="0.25">
      <c r="A25" s="106"/>
      <c r="B25" s="106"/>
      <c r="C25" s="80"/>
      <c r="D25" s="80"/>
      <c r="E25" s="80"/>
      <c r="F25" s="80"/>
      <c r="G25" s="83">
        <f t="shared" si="0"/>
        <v>0</v>
      </c>
      <c r="H25" s="90" t="str">
        <f t="shared" si="11"/>
        <v>Bajo</v>
      </c>
      <c r="I25" s="83">
        <f t="shared" si="12"/>
        <v>1</v>
      </c>
      <c r="J25" s="91"/>
      <c r="K25" s="92" t="e">
        <f>INDEX(Tiempo_Ult_Aud_Calif,MATCH(#REF!,Tiempo_Ult_Aud_Def,0))</f>
        <v>#REF!</v>
      </c>
      <c r="L25" s="93"/>
      <c r="M25" s="94" t="e">
        <f t="shared" si="1"/>
        <v>#N/A</v>
      </c>
      <c r="N25" s="93"/>
      <c r="O25" s="95" t="e">
        <f t="shared" si="2"/>
        <v>#N/A</v>
      </c>
      <c r="P25" s="96"/>
      <c r="Q25" s="95" t="e">
        <f t="shared" si="3"/>
        <v>#N/A</v>
      </c>
      <c r="R25" s="93"/>
      <c r="S25" s="95" t="e">
        <f t="shared" si="4"/>
        <v>#N/A</v>
      </c>
      <c r="T25" s="97" t="e">
        <f t="shared" si="13"/>
        <v>#REF!</v>
      </c>
      <c r="U25" s="97" t="e">
        <f t="shared" si="5"/>
        <v>#REF!</v>
      </c>
      <c r="V25" s="95" t="e">
        <f t="shared" si="6"/>
        <v>#REF!</v>
      </c>
      <c r="W25" s="98" t="e">
        <f t="shared" si="7"/>
        <v>#REF!</v>
      </c>
      <c r="X25" s="98" t="e">
        <f t="shared" si="8"/>
        <v>#REF!</v>
      </c>
      <c r="Y25" s="98" t="e">
        <f t="shared" si="9"/>
        <v>#REF!</v>
      </c>
      <c r="Z25" s="98" t="e">
        <f t="shared" si="10"/>
        <v>#REF!</v>
      </c>
    </row>
    <row r="26" spans="1:26" x14ac:dyDescent="0.25">
      <c r="A26" s="106"/>
      <c r="B26" s="106"/>
      <c r="C26" s="80"/>
      <c r="D26" s="80"/>
      <c r="E26" s="80"/>
      <c r="F26" s="80"/>
      <c r="G26" s="83">
        <f t="shared" si="0"/>
        <v>0</v>
      </c>
      <c r="H26" s="90" t="str">
        <f t="shared" si="11"/>
        <v>Bajo</v>
      </c>
      <c r="I26" s="83">
        <f t="shared" si="12"/>
        <v>1</v>
      </c>
      <c r="J26" s="91"/>
      <c r="K26" s="92" t="e">
        <f>INDEX(Tiempo_Ult_Aud_Calif,MATCH(#REF!,Tiempo_Ult_Aud_Def,0))</f>
        <v>#REF!</v>
      </c>
      <c r="L26" s="93"/>
      <c r="M26" s="94" t="e">
        <f t="shared" si="1"/>
        <v>#N/A</v>
      </c>
      <c r="N26" s="93"/>
      <c r="O26" s="95" t="e">
        <f t="shared" si="2"/>
        <v>#N/A</v>
      </c>
      <c r="P26" s="96"/>
      <c r="Q26" s="95" t="e">
        <f t="shared" si="3"/>
        <v>#N/A</v>
      </c>
      <c r="R26" s="93"/>
      <c r="S26" s="95" t="e">
        <f t="shared" si="4"/>
        <v>#N/A</v>
      </c>
      <c r="T26" s="97" t="e">
        <f t="shared" si="13"/>
        <v>#REF!</v>
      </c>
      <c r="U26" s="97" t="e">
        <f t="shared" si="5"/>
        <v>#REF!</v>
      </c>
      <c r="V26" s="95" t="e">
        <f t="shared" si="6"/>
        <v>#REF!</v>
      </c>
      <c r="W26" s="98" t="e">
        <f t="shared" si="7"/>
        <v>#REF!</v>
      </c>
      <c r="X26" s="98" t="e">
        <f t="shared" si="8"/>
        <v>#REF!</v>
      </c>
      <c r="Y26" s="98" t="e">
        <f t="shared" si="9"/>
        <v>#REF!</v>
      </c>
      <c r="Z26" s="98" t="e">
        <f t="shared" si="10"/>
        <v>#REF!</v>
      </c>
    </row>
    <row r="27" spans="1:26" x14ac:dyDescent="0.25">
      <c r="A27" s="106"/>
      <c r="B27" s="106"/>
      <c r="C27" s="80"/>
      <c r="D27" s="80"/>
      <c r="E27" s="80"/>
      <c r="F27" s="80"/>
      <c r="G27" s="83">
        <f t="shared" si="0"/>
        <v>0</v>
      </c>
      <c r="H27" s="90" t="str">
        <f t="shared" si="11"/>
        <v>Bajo</v>
      </c>
      <c r="I27" s="83">
        <f t="shared" si="12"/>
        <v>1</v>
      </c>
      <c r="J27" s="91"/>
      <c r="K27" s="92" t="e">
        <f>INDEX(Tiempo_Ult_Aud_Calif,MATCH(#REF!,Tiempo_Ult_Aud_Def,0))</f>
        <v>#REF!</v>
      </c>
      <c r="L27" s="93"/>
      <c r="M27" s="94" t="e">
        <f t="shared" si="1"/>
        <v>#N/A</v>
      </c>
      <c r="N27" s="93"/>
      <c r="O27" s="95" t="e">
        <f t="shared" si="2"/>
        <v>#N/A</v>
      </c>
      <c r="P27" s="96"/>
      <c r="Q27" s="95" t="e">
        <f t="shared" si="3"/>
        <v>#N/A</v>
      </c>
      <c r="R27" s="93"/>
      <c r="S27" s="95" t="e">
        <f t="shared" si="4"/>
        <v>#N/A</v>
      </c>
      <c r="T27" s="97" t="e">
        <f t="shared" si="13"/>
        <v>#REF!</v>
      </c>
      <c r="U27" s="97" t="e">
        <f t="shared" si="5"/>
        <v>#REF!</v>
      </c>
      <c r="V27" s="95" t="e">
        <f t="shared" si="6"/>
        <v>#REF!</v>
      </c>
      <c r="W27" s="98" t="e">
        <f t="shared" si="7"/>
        <v>#REF!</v>
      </c>
      <c r="X27" s="98" t="e">
        <f t="shared" si="8"/>
        <v>#REF!</v>
      </c>
      <c r="Y27" s="98" t="e">
        <f t="shared" si="9"/>
        <v>#REF!</v>
      </c>
      <c r="Z27" s="98" t="e">
        <f t="shared" si="10"/>
        <v>#REF!</v>
      </c>
    </row>
    <row r="28" spans="1:26" x14ac:dyDescent="0.25">
      <c r="A28" s="106"/>
      <c r="B28" s="106"/>
      <c r="C28" s="80"/>
      <c r="D28" s="80"/>
      <c r="E28" s="80"/>
      <c r="F28" s="80"/>
      <c r="G28" s="83">
        <f t="shared" si="0"/>
        <v>0</v>
      </c>
      <c r="H28" s="90" t="str">
        <f t="shared" si="11"/>
        <v>Bajo</v>
      </c>
      <c r="I28" s="83">
        <f t="shared" si="12"/>
        <v>1</v>
      </c>
      <c r="J28" s="91"/>
      <c r="K28" s="92" t="e">
        <f>INDEX(Tiempo_Ult_Aud_Calif,MATCH(#REF!,Tiempo_Ult_Aud_Def,0))</f>
        <v>#REF!</v>
      </c>
      <c r="L28" s="93"/>
      <c r="M28" s="94" t="e">
        <f t="shared" si="1"/>
        <v>#N/A</v>
      </c>
      <c r="N28" s="93"/>
      <c r="O28" s="95" t="e">
        <f t="shared" si="2"/>
        <v>#N/A</v>
      </c>
      <c r="P28" s="96"/>
      <c r="Q28" s="95" t="e">
        <f t="shared" si="3"/>
        <v>#N/A</v>
      </c>
      <c r="R28" s="93"/>
      <c r="S28" s="95" t="e">
        <f t="shared" si="4"/>
        <v>#N/A</v>
      </c>
      <c r="T28" s="97" t="e">
        <f t="shared" si="13"/>
        <v>#REF!</v>
      </c>
      <c r="U28" s="97" t="e">
        <f t="shared" si="5"/>
        <v>#REF!</v>
      </c>
      <c r="V28" s="95" t="e">
        <f t="shared" si="6"/>
        <v>#REF!</v>
      </c>
      <c r="W28" s="98" t="e">
        <f t="shared" si="7"/>
        <v>#REF!</v>
      </c>
      <c r="X28" s="98" t="e">
        <f t="shared" si="8"/>
        <v>#REF!</v>
      </c>
      <c r="Y28" s="98" t="e">
        <f t="shared" si="9"/>
        <v>#REF!</v>
      </c>
      <c r="Z28" s="98" t="e">
        <f t="shared" si="10"/>
        <v>#REF!</v>
      </c>
    </row>
    <row r="29" spans="1:26" x14ac:dyDescent="0.25">
      <c r="A29" s="106"/>
      <c r="B29" s="106"/>
      <c r="C29" s="80"/>
      <c r="D29" s="80"/>
      <c r="E29" s="80"/>
      <c r="F29" s="80"/>
      <c r="G29" s="83">
        <f t="shared" si="0"/>
        <v>0</v>
      </c>
      <c r="H29" s="90" t="str">
        <f t="shared" si="11"/>
        <v>Bajo</v>
      </c>
      <c r="I29" s="83">
        <f t="shared" si="12"/>
        <v>1</v>
      </c>
      <c r="J29" s="91"/>
      <c r="K29" s="92" t="e">
        <f>INDEX(Tiempo_Ult_Aud_Calif,MATCH(#REF!,Tiempo_Ult_Aud_Def,0))</f>
        <v>#REF!</v>
      </c>
      <c r="L29" s="93"/>
      <c r="M29" s="94" t="e">
        <f t="shared" si="1"/>
        <v>#N/A</v>
      </c>
      <c r="N29" s="93"/>
      <c r="O29" s="95" t="e">
        <f t="shared" si="2"/>
        <v>#N/A</v>
      </c>
      <c r="P29" s="96"/>
      <c r="Q29" s="95" t="e">
        <f t="shared" si="3"/>
        <v>#N/A</v>
      </c>
      <c r="R29" s="93"/>
      <c r="S29" s="95" t="e">
        <f t="shared" si="4"/>
        <v>#N/A</v>
      </c>
      <c r="T29" s="97" t="e">
        <f t="shared" si="13"/>
        <v>#REF!</v>
      </c>
      <c r="U29" s="97" t="e">
        <f t="shared" si="5"/>
        <v>#REF!</v>
      </c>
      <c r="V29" s="95" t="e">
        <f t="shared" si="6"/>
        <v>#REF!</v>
      </c>
      <c r="W29" s="98" t="e">
        <f t="shared" si="7"/>
        <v>#REF!</v>
      </c>
      <c r="X29" s="98" t="e">
        <f t="shared" si="8"/>
        <v>#REF!</v>
      </c>
      <c r="Y29" s="98" t="e">
        <f t="shared" si="9"/>
        <v>#REF!</v>
      </c>
      <c r="Z29" s="98" t="e">
        <f t="shared" si="10"/>
        <v>#REF!</v>
      </c>
    </row>
    <row r="30" spans="1:26" x14ac:dyDescent="0.25">
      <c r="A30" s="106"/>
      <c r="B30" s="106"/>
      <c r="C30" s="80"/>
      <c r="D30" s="80"/>
      <c r="E30" s="80"/>
      <c r="F30" s="80"/>
      <c r="G30" s="83">
        <f t="shared" si="0"/>
        <v>0</v>
      </c>
      <c r="H30" s="90" t="str">
        <f t="shared" si="11"/>
        <v>Bajo</v>
      </c>
      <c r="I30" s="83">
        <f t="shared" si="12"/>
        <v>1</v>
      </c>
      <c r="J30" s="91"/>
      <c r="K30" s="92" t="e">
        <f>INDEX(Tiempo_Ult_Aud_Calif,MATCH(#REF!,Tiempo_Ult_Aud_Def,0))</f>
        <v>#REF!</v>
      </c>
      <c r="L30" s="93"/>
      <c r="M30" s="94" t="e">
        <f t="shared" si="1"/>
        <v>#N/A</v>
      </c>
      <c r="N30" s="93"/>
      <c r="O30" s="95" t="e">
        <f t="shared" si="2"/>
        <v>#N/A</v>
      </c>
      <c r="P30" s="96"/>
      <c r="Q30" s="95" t="e">
        <f t="shared" si="3"/>
        <v>#N/A</v>
      </c>
      <c r="R30" s="93"/>
      <c r="S30" s="95" t="e">
        <f t="shared" si="4"/>
        <v>#N/A</v>
      </c>
      <c r="T30" s="97" t="e">
        <f t="shared" si="13"/>
        <v>#REF!</v>
      </c>
      <c r="U30" s="97" t="e">
        <f t="shared" si="5"/>
        <v>#REF!</v>
      </c>
      <c r="V30" s="95" t="e">
        <f t="shared" si="6"/>
        <v>#REF!</v>
      </c>
      <c r="W30" s="98" t="e">
        <f t="shared" si="7"/>
        <v>#REF!</v>
      </c>
      <c r="X30" s="98" t="e">
        <f t="shared" si="8"/>
        <v>#REF!</v>
      </c>
      <c r="Y30" s="98" t="e">
        <f t="shared" si="9"/>
        <v>#REF!</v>
      </c>
      <c r="Z30" s="98" t="e">
        <f t="shared" si="10"/>
        <v>#REF!</v>
      </c>
    </row>
    <row r="31" spans="1:26" x14ac:dyDescent="0.25">
      <c r="A31" s="106"/>
      <c r="B31" s="106"/>
      <c r="C31" s="80"/>
      <c r="D31" s="80"/>
      <c r="E31" s="80"/>
      <c r="F31" s="80"/>
      <c r="G31" s="83">
        <f t="shared" si="0"/>
        <v>0</v>
      </c>
      <c r="H31" s="90" t="str">
        <f t="shared" si="11"/>
        <v>Bajo</v>
      </c>
      <c r="I31" s="83">
        <f t="shared" si="12"/>
        <v>1</v>
      </c>
      <c r="J31" s="91"/>
      <c r="K31" s="92" t="e">
        <f>INDEX(Tiempo_Ult_Aud_Calif,MATCH(#REF!,Tiempo_Ult_Aud_Def,0))</f>
        <v>#REF!</v>
      </c>
      <c r="L31" s="93"/>
      <c r="M31" s="94" t="e">
        <f t="shared" si="1"/>
        <v>#N/A</v>
      </c>
      <c r="N31" s="93"/>
      <c r="O31" s="95" t="e">
        <f t="shared" si="2"/>
        <v>#N/A</v>
      </c>
      <c r="P31" s="96"/>
      <c r="Q31" s="95" t="e">
        <f t="shared" si="3"/>
        <v>#N/A</v>
      </c>
      <c r="R31" s="93"/>
      <c r="S31" s="95" t="e">
        <f t="shared" si="4"/>
        <v>#N/A</v>
      </c>
      <c r="T31" s="97" t="e">
        <f t="shared" si="13"/>
        <v>#REF!</v>
      </c>
      <c r="U31" s="97" t="e">
        <f t="shared" si="5"/>
        <v>#REF!</v>
      </c>
      <c r="V31" s="95" t="e">
        <f t="shared" si="6"/>
        <v>#REF!</v>
      </c>
      <c r="W31" s="98" t="e">
        <f t="shared" si="7"/>
        <v>#REF!</v>
      </c>
      <c r="X31" s="98" t="e">
        <f t="shared" si="8"/>
        <v>#REF!</v>
      </c>
      <c r="Y31" s="98" t="e">
        <f t="shared" si="9"/>
        <v>#REF!</v>
      </c>
      <c r="Z31" s="98" t="e">
        <f t="shared" si="10"/>
        <v>#REF!</v>
      </c>
    </row>
    <row r="32" spans="1:26" x14ac:dyDescent="0.25">
      <c r="A32" s="106"/>
      <c r="B32" s="106"/>
      <c r="C32" s="80"/>
      <c r="D32" s="80"/>
      <c r="E32" s="80"/>
      <c r="F32" s="80"/>
      <c r="G32" s="83">
        <f t="shared" si="0"/>
        <v>0</v>
      </c>
      <c r="H32" s="90" t="str">
        <f t="shared" si="11"/>
        <v>Bajo</v>
      </c>
      <c r="I32" s="83">
        <f t="shared" si="12"/>
        <v>1</v>
      </c>
      <c r="J32" s="91"/>
      <c r="K32" s="92" t="e">
        <f>INDEX(Tiempo_Ult_Aud_Calif,MATCH(#REF!,Tiempo_Ult_Aud_Def,0))</f>
        <v>#REF!</v>
      </c>
      <c r="L32" s="93"/>
      <c r="M32" s="94" t="e">
        <f t="shared" si="1"/>
        <v>#N/A</v>
      </c>
      <c r="N32" s="93"/>
      <c r="O32" s="95" t="e">
        <f t="shared" si="2"/>
        <v>#N/A</v>
      </c>
      <c r="P32" s="96"/>
      <c r="Q32" s="95" t="e">
        <f t="shared" si="3"/>
        <v>#N/A</v>
      </c>
      <c r="R32" s="93"/>
      <c r="S32" s="95" t="e">
        <f t="shared" si="4"/>
        <v>#N/A</v>
      </c>
      <c r="T32" s="97" t="e">
        <f t="shared" si="13"/>
        <v>#REF!</v>
      </c>
      <c r="U32" s="97" t="e">
        <f t="shared" si="5"/>
        <v>#REF!</v>
      </c>
      <c r="V32" s="95" t="e">
        <f t="shared" si="6"/>
        <v>#REF!</v>
      </c>
      <c r="W32" s="98" t="e">
        <f t="shared" si="7"/>
        <v>#REF!</v>
      </c>
      <c r="X32" s="98" t="e">
        <f t="shared" si="8"/>
        <v>#REF!</v>
      </c>
      <c r="Y32" s="98" t="e">
        <f t="shared" si="9"/>
        <v>#REF!</v>
      </c>
      <c r="Z32" s="98" t="e">
        <f t="shared" si="10"/>
        <v>#REF!</v>
      </c>
    </row>
    <row r="33" spans="1:26" x14ac:dyDescent="0.25">
      <c r="A33" s="106"/>
      <c r="B33" s="106"/>
      <c r="C33" s="80"/>
      <c r="D33" s="80"/>
      <c r="E33" s="80"/>
      <c r="F33" s="80"/>
      <c r="G33" s="83">
        <f t="shared" si="0"/>
        <v>0</v>
      </c>
      <c r="H33" s="90" t="str">
        <f t="shared" si="11"/>
        <v>Bajo</v>
      </c>
      <c r="I33" s="83">
        <f t="shared" si="12"/>
        <v>1</v>
      </c>
      <c r="J33" s="91"/>
      <c r="K33" s="92" t="e">
        <f>INDEX(Tiempo_Ult_Aud_Calif,MATCH(#REF!,Tiempo_Ult_Aud_Def,0))</f>
        <v>#REF!</v>
      </c>
      <c r="L33" s="93"/>
      <c r="M33" s="94" t="e">
        <f t="shared" si="1"/>
        <v>#N/A</v>
      </c>
      <c r="N33" s="93"/>
      <c r="O33" s="95" t="e">
        <f t="shared" si="2"/>
        <v>#N/A</v>
      </c>
      <c r="P33" s="96"/>
      <c r="Q33" s="95" t="e">
        <f t="shared" si="3"/>
        <v>#N/A</v>
      </c>
      <c r="R33" s="93"/>
      <c r="S33" s="95" t="e">
        <f t="shared" si="4"/>
        <v>#N/A</v>
      </c>
      <c r="T33" s="97" t="e">
        <f t="shared" si="13"/>
        <v>#REF!</v>
      </c>
      <c r="U33" s="97" t="e">
        <f t="shared" si="5"/>
        <v>#REF!</v>
      </c>
      <c r="V33" s="95" t="e">
        <f t="shared" si="6"/>
        <v>#REF!</v>
      </c>
      <c r="W33" s="98" t="e">
        <f t="shared" si="7"/>
        <v>#REF!</v>
      </c>
      <c r="X33" s="98" t="e">
        <f t="shared" si="8"/>
        <v>#REF!</v>
      </c>
      <c r="Y33" s="98" t="e">
        <f t="shared" si="9"/>
        <v>#REF!</v>
      </c>
      <c r="Z33" s="98" t="e">
        <f t="shared" si="10"/>
        <v>#REF!</v>
      </c>
    </row>
    <row r="34" spans="1:26" x14ac:dyDescent="0.25">
      <c r="A34" s="106"/>
      <c r="B34" s="106"/>
      <c r="C34" s="80"/>
      <c r="D34" s="80"/>
      <c r="E34" s="80"/>
      <c r="F34" s="80"/>
      <c r="G34" s="83">
        <f t="shared" si="0"/>
        <v>0</v>
      </c>
      <c r="H34" s="90" t="str">
        <f t="shared" si="11"/>
        <v>Bajo</v>
      </c>
      <c r="I34" s="83">
        <f t="shared" si="12"/>
        <v>1</v>
      </c>
      <c r="J34" s="91"/>
      <c r="K34" s="92" t="e">
        <f>INDEX(Tiempo_Ult_Aud_Calif,MATCH(#REF!,Tiempo_Ult_Aud_Def,0))</f>
        <v>#REF!</v>
      </c>
      <c r="L34" s="93"/>
      <c r="M34" s="94" t="e">
        <f t="shared" si="1"/>
        <v>#N/A</v>
      </c>
      <c r="N34" s="93"/>
      <c r="O34" s="95" t="e">
        <f t="shared" si="2"/>
        <v>#N/A</v>
      </c>
      <c r="P34" s="96"/>
      <c r="Q34" s="95" t="e">
        <f t="shared" si="3"/>
        <v>#N/A</v>
      </c>
      <c r="R34" s="93"/>
      <c r="S34" s="95" t="e">
        <f t="shared" si="4"/>
        <v>#N/A</v>
      </c>
      <c r="T34" s="97" t="e">
        <f t="shared" si="13"/>
        <v>#REF!</v>
      </c>
      <c r="U34" s="97" t="e">
        <f t="shared" si="5"/>
        <v>#REF!</v>
      </c>
      <c r="V34" s="95" t="e">
        <f t="shared" si="6"/>
        <v>#REF!</v>
      </c>
      <c r="W34" s="98" t="e">
        <f t="shared" si="7"/>
        <v>#REF!</v>
      </c>
      <c r="X34" s="98" t="e">
        <f t="shared" si="8"/>
        <v>#REF!</v>
      </c>
      <c r="Y34" s="98" t="e">
        <f t="shared" si="9"/>
        <v>#REF!</v>
      </c>
      <c r="Z34" s="98" t="e">
        <f t="shared" si="10"/>
        <v>#REF!</v>
      </c>
    </row>
    <row r="35" spans="1:26" x14ac:dyDescent="0.25">
      <c r="A35" s="106"/>
      <c r="B35" s="106"/>
      <c r="C35" s="80"/>
      <c r="D35" s="80"/>
      <c r="E35" s="80"/>
      <c r="F35" s="80"/>
      <c r="G35" s="83">
        <f t="shared" si="0"/>
        <v>0</v>
      </c>
      <c r="H35" s="90" t="str">
        <f t="shared" si="11"/>
        <v>Bajo</v>
      </c>
      <c r="I35" s="83">
        <f t="shared" si="12"/>
        <v>1</v>
      </c>
      <c r="J35" s="91"/>
      <c r="K35" s="92" t="e">
        <f>INDEX(Tiempo_Ult_Aud_Calif,MATCH(#REF!,Tiempo_Ult_Aud_Def,0))</f>
        <v>#REF!</v>
      </c>
      <c r="L35" s="93"/>
      <c r="M35" s="94" t="e">
        <f t="shared" si="1"/>
        <v>#N/A</v>
      </c>
      <c r="N35" s="93"/>
      <c r="O35" s="95" t="e">
        <f t="shared" si="2"/>
        <v>#N/A</v>
      </c>
      <c r="P35" s="96"/>
      <c r="Q35" s="95" t="e">
        <f t="shared" si="3"/>
        <v>#N/A</v>
      </c>
      <c r="R35" s="93"/>
      <c r="S35" s="95" t="e">
        <f t="shared" si="4"/>
        <v>#N/A</v>
      </c>
      <c r="T35" s="97" t="e">
        <f t="shared" si="13"/>
        <v>#REF!</v>
      </c>
      <c r="U35" s="97" t="e">
        <f t="shared" si="5"/>
        <v>#REF!</v>
      </c>
      <c r="V35" s="95" t="e">
        <f t="shared" si="6"/>
        <v>#REF!</v>
      </c>
      <c r="W35" s="98" t="e">
        <f t="shared" si="7"/>
        <v>#REF!</v>
      </c>
      <c r="X35" s="98" t="e">
        <f t="shared" si="8"/>
        <v>#REF!</v>
      </c>
      <c r="Y35" s="98" t="e">
        <f t="shared" si="9"/>
        <v>#REF!</v>
      </c>
      <c r="Z35" s="98" t="e">
        <f t="shared" si="10"/>
        <v>#REF!</v>
      </c>
    </row>
    <row r="36" spans="1:26" x14ac:dyDescent="0.25">
      <c r="A36" s="106"/>
      <c r="B36" s="106"/>
      <c r="C36" s="80"/>
      <c r="D36" s="80"/>
      <c r="E36" s="80"/>
      <c r="F36" s="80"/>
      <c r="G36" s="83">
        <f t="shared" si="0"/>
        <v>0</v>
      </c>
      <c r="H36" s="90" t="str">
        <f t="shared" si="11"/>
        <v>Bajo</v>
      </c>
      <c r="I36" s="83">
        <f t="shared" si="12"/>
        <v>1</v>
      </c>
      <c r="J36" s="91"/>
      <c r="K36" s="92" t="e">
        <f>INDEX(Tiempo_Ult_Aud_Calif,MATCH(#REF!,Tiempo_Ult_Aud_Def,0))</f>
        <v>#REF!</v>
      </c>
      <c r="L36" s="93"/>
      <c r="M36" s="94" t="e">
        <f t="shared" si="1"/>
        <v>#N/A</v>
      </c>
      <c r="N36" s="93"/>
      <c r="O36" s="95" t="e">
        <f t="shared" si="2"/>
        <v>#N/A</v>
      </c>
      <c r="P36" s="96"/>
      <c r="Q36" s="95" t="e">
        <f t="shared" si="3"/>
        <v>#N/A</v>
      </c>
      <c r="R36" s="93"/>
      <c r="S36" s="95" t="e">
        <f t="shared" si="4"/>
        <v>#N/A</v>
      </c>
      <c r="T36" s="97" t="e">
        <f t="shared" si="13"/>
        <v>#REF!</v>
      </c>
      <c r="U36" s="97" t="e">
        <f t="shared" si="5"/>
        <v>#REF!</v>
      </c>
      <c r="V36" s="95" t="e">
        <f t="shared" si="6"/>
        <v>#REF!</v>
      </c>
      <c r="W36" s="98" t="e">
        <f t="shared" si="7"/>
        <v>#REF!</v>
      </c>
      <c r="X36" s="98" t="e">
        <f t="shared" si="8"/>
        <v>#REF!</v>
      </c>
      <c r="Y36" s="98" t="e">
        <f t="shared" si="9"/>
        <v>#REF!</v>
      </c>
      <c r="Z36" s="98" t="e">
        <f t="shared" si="10"/>
        <v>#REF!</v>
      </c>
    </row>
    <row r="37" spans="1:26" x14ac:dyDescent="0.25">
      <c r="A37" s="106"/>
      <c r="B37" s="106"/>
      <c r="C37" s="80"/>
      <c r="D37" s="80"/>
      <c r="E37" s="80"/>
      <c r="F37" s="80"/>
      <c r="G37" s="83">
        <f t="shared" si="0"/>
        <v>0</v>
      </c>
      <c r="H37" s="90" t="str">
        <f t="shared" si="11"/>
        <v>Bajo</v>
      </c>
      <c r="I37" s="83">
        <f t="shared" si="12"/>
        <v>1</v>
      </c>
      <c r="J37" s="91"/>
      <c r="K37" s="92" t="e">
        <f>INDEX(Tiempo_Ult_Aud_Calif,MATCH(#REF!,Tiempo_Ult_Aud_Def,0))</f>
        <v>#REF!</v>
      </c>
      <c r="L37" s="93"/>
      <c r="M37" s="94" t="e">
        <f t="shared" si="1"/>
        <v>#N/A</v>
      </c>
      <c r="N37" s="93"/>
      <c r="O37" s="95" t="e">
        <f t="shared" si="2"/>
        <v>#N/A</v>
      </c>
      <c r="P37" s="96"/>
      <c r="Q37" s="95" t="e">
        <f t="shared" si="3"/>
        <v>#N/A</v>
      </c>
      <c r="R37" s="93"/>
      <c r="S37" s="95" t="e">
        <f t="shared" si="4"/>
        <v>#N/A</v>
      </c>
      <c r="T37" s="97" t="e">
        <f t="shared" si="13"/>
        <v>#REF!</v>
      </c>
      <c r="U37" s="97" t="e">
        <f t="shared" si="5"/>
        <v>#REF!</v>
      </c>
      <c r="V37" s="95" t="e">
        <f t="shared" si="6"/>
        <v>#REF!</v>
      </c>
      <c r="W37" s="98" t="e">
        <f t="shared" si="7"/>
        <v>#REF!</v>
      </c>
      <c r="X37" s="98" t="e">
        <f t="shared" si="8"/>
        <v>#REF!</v>
      </c>
      <c r="Y37" s="98" t="e">
        <f t="shared" si="9"/>
        <v>#REF!</v>
      </c>
      <c r="Z37" s="98" t="e">
        <f t="shared" si="10"/>
        <v>#REF!</v>
      </c>
    </row>
    <row r="38" spans="1:26" x14ac:dyDescent="0.25">
      <c r="A38" s="106"/>
      <c r="B38" s="106"/>
      <c r="C38" s="80"/>
      <c r="D38" s="80"/>
      <c r="E38" s="80"/>
      <c r="F38" s="80"/>
      <c r="G38" s="83">
        <f t="shared" si="0"/>
        <v>0</v>
      </c>
      <c r="H38" s="90" t="str">
        <f t="shared" si="11"/>
        <v>Bajo</v>
      </c>
      <c r="I38" s="83">
        <f t="shared" si="12"/>
        <v>1</v>
      </c>
      <c r="J38" s="91"/>
      <c r="K38" s="92" t="e">
        <f>INDEX(Tiempo_Ult_Aud_Calif,MATCH(#REF!,Tiempo_Ult_Aud_Def,0))</f>
        <v>#REF!</v>
      </c>
      <c r="L38" s="93"/>
      <c r="M38" s="94" t="e">
        <f t="shared" si="1"/>
        <v>#N/A</v>
      </c>
      <c r="N38" s="93"/>
      <c r="O38" s="95" t="e">
        <f t="shared" si="2"/>
        <v>#N/A</v>
      </c>
      <c r="P38" s="96"/>
      <c r="Q38" s="95" t="e">
        <f t="shared" si="3"/>
        <v>#N/A</v>
      </c>
      <c r="R38" s="93"/>
      <c r="S38" s="95" t="e">
        <f t="shared" si="4"/>
        <v>#N/A</v>
      </c>
      <c r="T38" s="97" t="e">
        <f t="shared" si="13"/>
        <v>#REF!</v>
      </c>
      <c r="U38" s="97" t="e">
        <f t="shared" si="5"/>
        <v>#REF!</v>
      </c>
      <c r="V38" s="95" t="e">
        <f t="shared" si="6"/>
        <v>#REF!</v>
      </c>
      <c r="W38" s="98" t="e">
        <f t="shared" si="7"/>
        <v>#REF!</v>
      </c>
      <c r="X38" s="98" t="e">
        <f t="shared" si="8"/>
        <v>#REF!</v>
      </c>
      <c r="Y38" s="98" t="e">
        <f t="shared" si="9"/>
        <v>#REF!</v>
      </c>
      <c r="Z38" s="98" t="e">
        <f t="shared" si="10"/>
        <v>#REF!</v>
      </c>
    </row>
    <row r="39" spans="1:26" x14ac:dyDescent="0.25">
      <c r="A39" s="106"/>
      <c r="B39" s="106"/>
      <c r="C39" s="80"/>
      <c r="D39" s="80"/>
      <c r="E39" s="80"/>
      <c r="F39" s="80"/>
      <c r="G39" s="83">
        <f t="shared" si="0"/>
        <v>0</v>
      </c>
      <c r="H39" s="90" t="str">
        <f t="shared" si="11"/>
        <v>Bajo</v>
      </c>
      <c r="I39" s="83">
        <f t="shared" si="12"/>
        <v>1</v>
      </c>
      <c r="J39" s="91"/>
      <c r="K39" s="92" t="e">
        <f>INDEX(Tiempo_Ult_Aud_Calif,MATCH(#REF!,Tiempo_Ult_Aud_Def,0))</f>
        <v>#REF!</v>
      </c>
      <c r="L39" s="93"/>
      <c r="M39" s="94" t="e">
        <f t="shared" si="1"/>
        <v>#N/A</v>
      </c>
      <c r="N39" s="93"/>
      <c r="O39" s="95" t="e">
        <f t="shared" si="2"/>
        <v>#N/A</v>
      </c>
      <c r="P39" s="96"/>
      <c r="Q39" s="95" t="e">
        <f t="shared" si="3"/>
        <v>#N/A</v>
      </c>
      <c r="R39" s="93"/>
      <c r="S39" s="95" t="e">
        <f t="shared" si="4"/>
        <v>#N/A</v>
      </c>
      <c r="T39" s="97" t="e">
        <f t="shared" si="13"/>
        <v>#REF!</v>
      </c>
      <c r="U39" s="97" t="e">
        <f t="shared" si="5"/>
        <v>#REF!</v>
      </c>
      <c r="V39" s="95" t="e">
        <f t="shared" si="6"/>
        <v>#REF!</v>
      </c>
      <c r="W39" s="98" t="e">
        <f t="shared" si="7"/>
        <v>#REF!</v>
      </c>
      <c r="X39" s="98" t="e">
        <f t="shared" si="8"/>
        <v>#REF!</v>
      </c>
      <c r="Y39" s="98" t="e">
        <f t="shared" si="9"/>
        <v>#REF!</v>
      </c>
      <c r="Z39" s="98" t="e">
        <f t="shared" si="10"/>
        <v>#REF!</v>
      </c>
    </row>
    <row r="40" spans="1:26" x14ac:dyDescent="0.25">
      <c r="A40" s="106"/>
      <c r="B40" s="106"/>
      <c r="C40" s="80"/>
      <c r="D40" s="80"/>
      <c r="E40" s="80"/>
      <c r="F40" s="80"/>
      <c r="G40" s="83">
        <f t="shared" si="0"/>
        <v>0</v>
      </c>
      <c r="H40" s="90" t="str">
        <f t="shared" si="11"/>
        <v>Bajo</v>
      </c>
      <c r="I40" s="83">
        <f t="shared" si="12"/>
        <v>1</v>
      </c>
      <c r="J40" s="91"/>
      <c r="K40" s="92" t="e">
        <f>INDEX(Tiempo_Ult_Aud_Calif,MATCH(#REF!,Tiempo_Ult_Aud_Def,0))</f>
        <v>#REF!</v>
      </c>
      <c r="L40" s="93"/>
      <c r="M40" s="94" t="e">
        <f t="shared" si="1"/>
        <v>#N/A</v>
      </c>
      <c r="N40" s="93"/>
      <c r="O40" s="95" t="e">
        <f t="shared" si="2"/>
        <v>#N/A</v>
      </c>
      <c r="P40" s="96"/>
      <c r="Q40" s="95" t="e">
        <f t="shared" si="3"/>
        <v>#N/A</v>
      </c>
      <c r="R40" s="93"/>
      <c r="S40" s="95" t="e">
        <f t="shared" si="4"/>
        <v>#N/A</v>
      </c>
      <c r="T40" s="97" t="e">
        <f t="shared" si="13"/>
        <v>#REF!</v>
      </c>
      <c r="U40" s="97" t="e">
        <f t="shared" si="5"/>
        <v>#REF!</v>
      </c>
      <c r="V40" s="95" t="e">
        <f t="shared" si="6"/>
        <v>#REF!</v>
      </c>
      <c r="W40" s="98" t="e">
        <f t="shared" si="7"/>
        <v>#REF!</v>
      </c>
      <c r="X40" s="98" t="e">
        <f t="shared" si="8"/>
        <v>#REF!</v>
      </c>
      <c r="Y40" s="98" t="e">
        <f t="shared" si="9"/>
        <v>#REF!</v>
      </c>
      <c r="Z40" s="98" t="e">
        <f t="shared" si="10"/>
        <v>#REF!</v>
      </c>
    </row>
    <row r="41" spans="1:26" x14ac:dyDescent="0.25">
      <c r="A41" s="106"/>
      <c r="B41" s="106"/>
      <c r="C41" s="80"/>
      <c r="D41" s="80"/>
      <c r="E41" s="80"/>
      <c r="F41" s="80"/>
      <c r="G41" s="83">
        <f t="shared" si="0"/>
        <v>0</v>
      </c>
      <c r="H41" s="90" t="str">
        <f t="shared" si="11"/>
        <v>Bajo</v>
      </c>
      <c r="I41" s="83">
        <f t="shared" si="12"/>
        <v>1</v>
      </c>
      <c r="J41" s="91"/>
      <c r="K41" s="92" t="e">
        <f>INDEX(Tiempo_Ult_Aud_Calif,MATCH(#REF!,Tiempo_Ult_Aud_Def,0))</f>
        <v>#REF!</v>
      </c>
      <c r="L41" s="93"/>
      <c r="M41" s="94" t="e">
        <f t="shared" si="1"/>
        <v>#N/A</v>
      </c>
      <c r="N41" s="93"/>
      <c r="O41" s="95" t="e">
        <f t="shared" si="2"/>
        <v>#N/A</v>
      </c>
      <c r="P41" s="96"/>
      <c r="Q41" s="95" t="e">
        <f t="shared" si="3"/>
        <v>#N/A</v>
      </c>
      <c r="R41" s="93"/>
      <c r="S41" s="95" t="e">
        <f t="shared" si="4"/>
        <v>#N/A</v>
      </c>
      <c r="T41" s="97" t="e">
        <f t="shared" si="13"/>
        <v>#REF!</v>
      </c>
      <c r="U41" s="97" t="e">
        <f t="shared" si="5"/>
        <v>#REF!</v>
      </c>
      <c r="V41" s="95" t="e">
        <f t="shared" si="6"/>
        <v>#REF!</v>
      </c>
      <c r="W41" s="98" t="e">
        <f t="shared" si="7"/>
        <v>#REF!</v>
      </c>
      <c r="X41" s="98" t="e">
        <f t="shared" si="8"/>
        <v>#REF!</v>
      </c>
      <c r="Y41" s="98" t="e">
        <f t="shared" si="9"/>
        <v>#REF!</v>
      </c>
      <c r="Z41" s="98" t="e">
        <f t="shared" si="10"/>
        <v>#REF!</v>
      </c>
    </row>
    <row r="42" spans="1:26" x14ac:dyDescent="0.25">
      <c r="A42" s="106"/>
      <c r="B42" s="106"/>
      <c r="C42" s="80"/>
      <c r="D42" s="80"/>
      <c r="E42" s="80"/>
      <c r="F42" s="80"/>
      <c r="G42" s="83">
        <f t="shared" si="0"/>
        <v>0</v>
      </c>
      <c r="H42" s="90" t="str">
        <f t="shared" si="11"/>
        <v>Bajo</v>
      </c>
      <c r="I42" s="83">
        <f t="shared" si="12"/>
        <v>1</v>
      </c>
      <c r="J42" s="91"/>
      <c r="K42" s="92" t="e">
        <f>INDEX(Tiempo_Ult_Aud_Calif,MATCH(#REF!,Tiempo_Ult_Aud_Def,0))</f>
        <v>#REF!</v>
      </c>
      <c r="L42" s="93"/>
      <c r="M42" s="94" t="e">
        <f t="shared" si="1"/>
        <v>#N/A</v>
      </c>
      <c r="N42" s="93"/>
      <c r="O42" s="95" t="e">
        <f t="shared" si="2"/>
        <v>#N/A</v>
      </c>
      <c r="P42" s="96"/>
      <c r="Q42" s="95" t="e">
        <f t="shared" si="3"/>
        <v>#N/A</v>
      </c>
      <c r="R42" s="93"/>
      <c r="S42" s="95" t="e">
        <f t="shared" si="4"/>
        <v>#N/A</v>
      </c>
      <c r="T42" s="97" t="e">
        <f t="shared" si="13"/>
        <v>#REF!</v>
      </c>
      <c r="U42" s="97" t="e">
        <f t="shared" si="5"/>
        <v>#REF!</v>
      </c>
      <c r="V42" s="95" t="e">
        <f t="shared" si="6"/>
        <v>#REF!</v>
      </c>
      <c r="W42" s="98" t="e">
        <f t="shared" si="7"/>
        <v>#REF!</v>
      </c>
      <c r="X42" s="98" t="e">
        <f t="shared" si="8"/>
        <v>#REF!</v>
      </c>
      <c r="Y42" s="98" t="e">
        <f t="shared" si="9"/>
        <v>#REF!</v>
      </c>
      <c r="Z42" s="98" t="e">
        <f t="shared" si="10"/>
        <v>#REF!</v>
      </c>
    </row>
    <row r="43" spans="1:26" x14ac:dyDescent="0.25">
      <c r="A43" s="106"/>
      <c r="B43" s="106"/>
      <c r="C43" s="80"/>
      <c r="D43" s="80"/>
      <c r="E43" s="80"/>
      <c r="F43" s="80"/>
      <c r="G43" s="83">
        <f t="shared" si="0"/>
        <v>0</v>
      </c>
      <c r="H43" s="90" t="str">
        <f t="shared" si="11"/>
        <v>Bajo</v>
      </c>
      <c r="I43" s="83">
        <f t="shared" si="12"/>
        <v>1</v>
      </c>
      <c r="J43" s="91"/>
      <c r="K43" s="92" t="e">
        <f>INDEX(Tiempo_Ult_Aud_Calif,MATCH(#REF!,Tiempo_Ult_Aud_Def,0))</f>
        <v>#REF!</v>
      </c>
      <c r="L43" s="93"/>
      <c r="M43" s="94" t="e">
        <f t="shared" si="1"/>
        <v>#N/A</v>
      </c>
      <c r="N43" s="93"/>
      <c r="O43" s="95" t="e">
        <f t="shared" si="2"/>
        <v>#N/A</v>
      </c>
      <c r="P43" s="96"/>
      <c r="Q43" s="95" t="e">
        <f t="shared" si="3"/>
        <v>#N/A</v>
      </c>
      <c r="R43" s="93"/>
      <c r="S43" s="95" t="e">
        <f t="shared" si="4"/>
        <v>#N/A</v>
      </c>
      <c r="T43" s="97" t="e">
        <f t="shared" si="13"/>
        <v>#REF!</v>
      </c>
      <c r="U43" s="97" t="e">
        <f t="shared" si="5"/>
        <v>#REF!</v>
      </c>
      <c r="V43" s="95" t="e">
        <f t="shared" si="6"/>
        <v>#REF!</v>
      </c>
      <c r="W43" s="98" t="e">
        <f t="shared" si="7"/>
        <v>#REF!</v>
      </c>
      <c r="X43" s="98" t="e">
        <f t="shared" si="8"/>
        <v>#REF!</v>
      </c>
      <c r="Y43" s="98" t="e">
        <f t="shared" si="9"/>
        <v>#REF!</v>
      </c>
      <c r="Z43" s="98" t="e">
        <f t="shared" si="10"/>
        <v>#REF!</v>
      </c>
    </row>
    <row r="44" spans="1:26" x14ac:dyDescent="0.25">
      <c r="A44" s="106"/>
      <c r="B44" s="106"/>
      <c r="C44" s="80"/>
      <c r="D44" s="80"/>
      <c r="E44" s="80"/>
      <c r="F44" s="80"/>
      <c r="G44" s="83">
        <f t="shared" si="0"/>
        <v>0</v>
      </c>
      <c r="H44" s="90" t="str">
        <f t="shared" si="11"/>
        <v>Bajo</v>
      </c>
      <c r="I44" s="83">
        <f t="shared" si="12"/>
        <v>1</v>
      </c>
      <c r="J44" s="91"/>
      <c r="K44" s="92" t="e">
        <f>INDEX(Tiempo_Ult_Aud_Calif,MATCH(#REF!,Tiempo_Ult_Aud_Def,0))</f>
        <v>#REF!</v>
      </c>
      <c r="L44" s="93"/>
      <c r="M44" s="94" t="e">
        <f t="shared" si="1"/>
        <v>#N/A</v>
      </c>
      <c r="N44" s="93"/>
      <c r="O44" s="95" t="e">
        <f t="shared" si="2"/>
        <v>#N/A</v>
      </c>
      <c r="P44" s="96"/>
      <c r="Q44" s="95" t="e">
        <f t="shared" si="3"/>
        <v>#N/A</v>
      </c>
      <c r="R44" s="93"/>
      <c r="S44" s="95" t="e">
        <f t="shared" si="4"/>
        <v>#N/A</v>
      </c>
      <c r="T44" s="97" t="e">
        <f t="shared" si="13"/>
        <v>#REF!</v>
      </c>
      <c r="U44" s="97" t="e">
        <f t="shared" si="5"/>
        <v>#REF!</v>
      </c>
      <c r="V44" s="95" t="e">
        <f t="shared" si="6"/>
        <v>#REF!</v>
      </c>
      <c r="W44" s="98" t="e">
        <f t="shared" si="7"/>
        <v>#REF!</v>
      </c>
      <c r="X44" s="98" t="e">
        <f t="shared" si="8"/>
        <v>#REF!</v>
      </c>
      <c r="Y44" s="98" t="e">
        <f t="shared" si="9"/>
        <v>#REF!</v>
      </c>
      <c r="Z44" s="98" t="e">
        <f t="shared" si="10"/>
        <v>#REF!</v>
      </c>
    </row>
    <row r="45" spans="1:26" x14ac:dyDescent="0.25">
      <c r="A45" s="106"/>
      <c r="B45" s="106"/>
      <c r="C45" s="80"/>
      <c r="D45" s="80"/>
      <c r="E45" s="80"/>
      <c r="F45" s="80"/>
      <c r="G45" s="83">
        <f t="shared" si="0"/>
        <v>0</v>
      </c>
      <c r="H45" s="90" t="str">
        <f t="shared" si="11"/>
        <v>Bajo</v>
      </c>
      <c r="I45" s="83">
        <f t="shared" si="12"/>
        <v>1</v>
      </c>
      <c r="J45" s="91"/>
      <c r="K45" s="92" t="e">
        <f>INDEX(Tiempo_Ult_Aud_Calif,MATCH(#REF!,Tiempo_Ult_Aud_Def,0))</f>
        <v>#REF!</v>
      </c>
      <c r="L45" s="93"/>
      <c r="M45" s="94" t="e">
        <f t="shared" si="1"/>
        <v>#N/A</v>
      </c>
      <c r="N45" s="93"/>
      <c r="O45" s="95" t="e">
        <f t="shared" si="2"/>
        <v>#N/A</v>
      </c>
      <c r="P45" s="96"/>
      <c r="Q45" s="95" t="e">
        <f t="shared" si="3"/>
        <v>#N/A</v>
      </c>
      <c r="R45" s="93"/>
      <c r="S45" s="95" t="e">
        <f t="shared" si="4"/>
        <v>#N/A</v>
      </c>
      <c r="T45" s="97" t="e">
        <f t="shared" si="13"/>
        <v>#REF!</v>
      </c>
      <c r="U45" s="97" t="e">
        <f t="shared" si="5"/>
        <v>#REF!</v>
      </c>
      <c r="V45" s="95" t="e">
        <f t="shared" si="6"/>
        <v>#REF!</v>
      </c>
      <c r="W45" s="98" t="e">
        <f t="shared" si="7"/>
        <v>#REF!</v>
      </c>
      <c r="X45" s="98" t="e">
        <f t="shared" si="8"/>
        <v>#REF!</v>
      </c>
      <c r="Y45" s="98" t="e">
        <f t="shared" si="9"/>
        <v>#REF!</v>
      </c>
      <c r="Z45" s="98" t="e">
        <f t="shared" si="10"/>
        <v>#REF!</v>
      </c>
    </row>
    <row r="46" spans="1:26" x14ac:dyDescent="0.25">
      <c r="A46" s="106"/>
      <c r="B46" s="106"/>
      <c r="C46" s="80"/>
      <c r="D46" s="80"/>
      <c r="E46" s="80"/>
      <c r="F46" s="80"/>
      <c r="G46" s="83">
        <f t="shared" si="0"/>
        <v>0</v>
      </c>
      <c r="H46" s="90" t="str">
        <f t="shared" si="11"/>
        <v>Bajo</v>
      </c>
      <c r="I46" s="83">
        <f t="shared" si="12"/>
        <v>1</v>
      </c>
      <c r="J46" s="91"/>
      <c r="K46" s="92" t="e">
        <f>INDEX(Tiempo_Ult_Aud_Calif,MATCH(#REF!,Tiempo_Ult_Aud_Def,0))</f>
        <v>#REF!</v>
      </c>
      <c r="L46" s="93"/>
      <c r="M46" s="94" t="e">
        <f t="shared" si="1"/>
        <v>#N/A</v>
      </c>
      <c r="N46" s="93"/>
      <c r="O46" s="95" t="e">
        <f t="shared" si="2"/>
        <v>#N/A</v>
      </c>
      <c r="P46" s="96"/>
      <c r="Q46" s="95" t="e">
        <f t="shared" si="3"/>
        <v>#N/A</v>
      </c>
      <c r="R46" s="93"/>
      <c r="S46" s="95" t="e">
        <f t="shared" si="4"/>
        <v>#N/A</v>
      </c>
      <c r="T46" s="97" t="e">
        <f t="shared" si="13"/>
        <v>#REF!</v>
      </c>
      <c r="U46" s="97" t="e">
        <f t="shared" si="5"/>
        <v>#REF!</v>
      </c>
      <c r="V46" s="95" t="e">
        <f t="shared" si="6"/>
        <v>#REF!</v>
      </c>
      <c r="W46" s="98" t="e">
        <f t="shared" si="7"/>
        <v>#REF!</v>
      </c>
      <c r="X46" s="98" t="e">
        <f t="shared" si="8"/>
        <v>#REF!</v>
      </c>
      <c r="Y46" s="98" t="e">
        <f t="shared" si="9"/>
        <v>#REF!</v>
      </c>
      <c r="Z46" s="98" t="e">
        <f t="shared" si="10"/>
        <v>#REF!</v>
      </c>
    </row>
    <row r="47" spans="1:26" x14ac:dyDescent="0.25">
      <c r="A47" s="106"/>
      <c r="B47" s="106"/>
      <c r="C47" s="80"/>
      <c r="D47" s="80"/>
      <c r="E47" s="80"/>
      <c r="F47" s="80"/>
      <c r="G47" s="83">
        <f t="shared" si="0"/>
        <v>0</v>
      </c>
      <c r="H47" s="90" t="str">
        <f t="shared" si="11"/>
        <v>Bajo</v>
      </c>
      <c r="I47" s="83">
        <f t="shared" si="12"/>
        <v>1</v>
      </c>
      <c r="J47" s="91"/>
      <c r="K47" s="92" t="e">
        <f>INDEX(Tiempo_Ult_Aud_Calif,MATCH(#REF!,Tiempo_Ult_Aud_Def,0))</f>
        <v>#REF!</v>
      </c>
      <c r="L47" s="93"/>
      <c r="M47" s="94" t="e">
        <f t="shared" si="1"/>
        <v>#N/A</v>
      </c>
      <c r="N47" s="93"/>
      <c r="O47" s="95" t="e">
        <f t="shared" si="2"/>
        <v>#N/A</v>
      </c>
      <c r="P47" s="96"/>
      <c r="Q47" s="95" t="e">
        <f t="shared" si="3"/>
        <v>#N/A</v>
      </c>
      <c r="R47" s="93"/>
      <c r="S47" s="95" t="e">
        <f t="shared" si="4"/>
        <v>#N/A</v>
      </c>
      <c r="T47" s="97" t="e">
        <f t="shared" si="13"/>
        <v>#REF!</v>
      </c>
      <c r="U47" s="97" t="e">
        <f t="shared" si="5"/>
        <v>#REF!</v>
      </c>
      <c r="V47" s="95" t="e">
        <f t="shared" si="6"/>
        <v>#REF!</v>
      </c>
      <c r="W47" s="98" t="e">
        <f t="shared" si="7"/>
        <v>#REF!</v>
      </c>
      <c r="X47" s="98" t="e">
        <f t="shared" si="8"/>
        <v>#REF!</v>
      </c>
      <c r="Y47" s="98" t="e">
        <f t="shared" si="9"/>
        <v>#REF!</v>
      </c>
      <c r="Z47" s="98" t="e">
        <f t="shared" si="10"/>
        <v>#REF!</v>
      </c>
    </row>
    <row r="48" spans="1:26" x14ac:dyDescent="0.25">
      <c r="A48" s="106"/>
      <c r="B48" s="106"/>
      <c r="C48" s="80"/>
      <c r="D48" s="80"/>
      <c r="E48" s="80"/>
      <c r="F48" s="80"/>
      <c r="G48" s="83">
        <f t="shared" si="0"/>
        <v>0</v>
      </c>
      <c r="H48" s="90" t="str">
        <f t="shared" si="11"/>
        <v>Bajo</v>
      </c>
      <c r="I48" s="83">
        <f t="shared" si="12"/>
        <v>1</v>
      </c>
      <c r="J48" s="91"/>
      <c r="K48" s="92" t="e">
        <f>INDEX(Tiempo_Ult_Aud_Calif,MATCH(#REF!,Tiempo_Ult_Aud_Def,0))</f>
        <v>#REF!</v>
      </c>
      <c r="L48" s="93"/>
      <c r="M48" s="94" t="e">
        <f t="shared" si="1"/>
        <v>#N/A</v>
      </c>
      <c r="N48" s="93"/>
      <c r="O48" s="95" t="e">
        <f t="shared" si="2"/>
        <v>#N/A</v>
      </c>
      <c r="P48" s="96"/>
      <c r="Q48" s="95" t="e">
        <f t="shared" si="3"/>
        <v>#N/A</v>
      </c>
      <c r="R48" s="93"/>
      <c r="S48" s="95" t="e">
        <f t="shared" si="4"/>
        <v>#N/A</v>
      </c>
      <c r="T48" s="97" t="e">
        <f t="shared" si="13"/>
        <v>#REF!</v>
      </c>
      <c r="U48" s="97" t="e">
        <f t="shared" si="5"/>
        <v>#REF!</v>
      </c>
      <c r="V48" s="95" t="e">
        <f t="shared" si="6"/>
        <v>#REF!</v>
      </c>
      <c r="W48" s="98" t="e">
        <f t="shared" si="7"/>
        <v>#REF!</v>
      </c>
      <c r="X48" s="98" t="e">
        <f t="shared" si="8"/>
        <v>#REF!</v>
      </c>
      <c r="Y48" s="98" t="e">
        <f t="shared" si="9"/>
        <v>#REF!</v>
      </c>
      <c r="Z48" s="98" t="e">
        <f t="shared" si="10"/>
        <v>#REF!</v>
      </c>
    </row>
    <row r="49" spans="1:26" x14ac:dyDescent="0.25">
      <c r="A49" s="106"/>
      <c r="B49" s="106"/>
      <c r="C49" s="80"/>
      <c r="D49" s="80"/>
      <c r="E49" s="80"/>
      <c r="F49" s="80"/>
      <c r="G49" s="83">
        <f t="shared" si="0"/>
        <v>0</v>
      </c>
      <c r="H49" s="90" t="str">
        <f t="shared" si="11"/>
        <v>Bajo</v>
      </c>
      <c r="I49" s="83">
        <f t="shared" si="12"/>
        <v>1</v>
      </c>
      <c r="J49" s="91"/>
      <c r="K49" s="92" t="e">
        <f>INDEX(Tiempo_Ult_Aud_Calif,MATCH(#REF!,Tiempo_Ult_Aud_Def,0))</f>
        <v>#REF!</v>
      </c>
      <c r="L49" s="93"/>
      <c r="M49" s="94" t="e">
        <f t="shared" si="1"/>
        <v>#N/A</v>
      </c>
      <c r="N49" s="93"/>
      <c r="O49" s="95" t="e">
        <f t="shared" si="2"/>
        <v>#N/A</v>
      </c>
      <c r="P49" s="96"/>
      <c r="Q49" s="95" t="e">
        <f t="shared" si="3"/>
        <v>#N/A</v>
      </c>
      <c r="R49" s="93"/>
      <c r="S49" s="95" t="e">
        <f t="shared" si="4"/>
        <v>#N/A</v>
      </c>
      <c r="T49" s="97" t="e">
        <f t="shared" si="13"/>
        <v>#REF!</v>
      </c>
      <c r="U49" s="97" t="e">
        <f t="shared" si="5"/>
        <v>#REF!</v>
      </c>
      <c r="V49" s="95" t="e">
        <f t="shared" si="6"/>
        <v>#REF!</v>
      </c>
      <c r="W49" s="98" t="e">
        <f t="shared" si="7"/>
        <v>#REF!</v>
      </c>
      <c r="X49" s="98" t="e">
        <f t="shared" si="8"/>
        <v>#REF!</v>
      </c>
      <c r="Y49" s="98" t="e">
        <f t="shared" si="9"/>
        <v>#REF!</v>
      </c>
      <c r="Z49" s="98" t="e">
        <f t="shared" si="10"/>
        <v>#REF!</v>
      </c>
    </row>
    <row r="50" spans="1:26" x14ac:dyDescent="0.25">
      <c r="A50" s="106"/>
      <c r="B50" s="106"/>
      <c r="C50" s="80"/>
      <c r="D50" s="80"/>
      <c r="E50" s="80"/>
      <c r="F50" s="80"/>
      <c r="G50" s="83">
        <f t="shared" si="0"/>
        <v>0</v>
      </c>
      <c r="H50" s="90" t="str">
        <f t="shared" si="11"/>
        <v>Bajo</v>
      </c>
      <c r="I50" s="83">
        <f t="shared" si="12"/>
        <v>1</v>
      </c>
      <c r="J50" s="91"/>
      <c r="K50" s="92" t="e">
        <f>INDEX(Tiempo_Ult_Aud_Calif,MATCH(#REF!,Tiempo_Ult_Aud_Def,0))</f>
        <v>#REF!</v>
      </c>
      <c r="L50" s="93"/>
      <c r="M50" s="94" t="e">
        <f t="shared" si="1"/>
        <v>#N/A</v>
      </c>
      <c r="N50" s="93"/>
      <c r="O50" s="95" t="e">
        <f t="shared" si="2"/>
        <v>#N/A</v>
      </c>
      <c r="P50" s="96"/>
      <c r="Q50" s="95" t="e">
        <f t="shared" si="3"/>
        <v>#N/A</v>
      </c>
      <c r="R50" s="93"/>
      <c r="S50" s="95" t="e">
        <f t="shared" si="4"/>
        <v>#N/A</v>
      </c>
      <c r="T50" s="97" t="e">
        <f t="shared" si="13"/>
        <v>#REF!</v>
      </c>
      <c r="U50" s="97" t="e">
        <f t="shared" si="5"/>
        <v>#REF!</v>
      </c>
      <c r="V50" s="95" t="e">
        <f t="shared" si="6"/>
        <v>#REF!</v>
      </c>
      <c r="W50" s="98" t="e">
        <f t="shared" si="7"/>
        <v>#REF!</v>
      </c>
      <c r="X50" s="98" t="e">
        <f t="shared" si="8"/>
        <v>#REF!</v>
      </c>
      <c r="Y50" s="98" t="e">
        <f t="shared" si="9"/>
        <v>#REF!</v>
      </c>
      <c r="Z50" s="98" t="e">
        <f t="shared" si="10"/>
        <v>#REF!</v>
      </c>
    </row>
    <row r="51" spans="1:26" x14ac:dyDescent="0.25">
      <c r="A51" s="106"/>
      <c r="B51" s="106"/>
      <c r="C51" s="80"/>
      <c r="D51" s="80"/>
      <c r="E51" s="80"/>
      <c r="F51" s="80"/>
      <c r="G51" s="83">
        <f t="shared" si="0"/>
        <v>0</v>
      </c>
      <c r="H51" s="90" t="str">
        <f t="shared" si="11"/>
        <v>Bajo</v>
      </c>
      <c r="I51" s="83">
        <f t="shared" si="12"/>
        <v>1</v>
      </c>
      <c r="J51" s="91"/>
      <c r="K51" s="92" t="e">
        <f>INDEX(Tiempo_Ult_Aud_Calif,MATCH(#REF!,Tiempo_Ult_Aud_Def,0))</f>
        <v>#REF!</v>
      </c>
      <c r="L51" s="93"/>
      <c r="M51" s="94" t="e">
        <f t="shared" si="1"/>
        <v>#N/A</v>
      </c>
      <c r="N51" s="93"/>
      <c r="O51" s="95" t="e">
        <f t="shared" si="2"/>
        <v>#N/A</v>
      </c>
      <c r="P51" s="96"/>
      <c r="Q51" s="95" t="e">
        <f t="shared" si="3"/>
        <v>#N/A</v>
      </c>
      <c r="R51" s="93"/>
      <c r="S51" s="95" t="e">
        <f t="shared" si="4"/>
        <v>#N/A</v>
      </c>
      <c r="T51" s="97" t="e">
        <f t="shared" si="13"/>
        <v>#REF!</v>
      </c>
      <c r="U51" s="97" t="e">
        <f t="shared" si="5"/>
        <v>#REF!</v>
      </c>
      <c r="V51" s="95" t="e">
        <f t="shared" si="6"/>
        <v>#REF!</v>
      </c>
      <c r="W51" s="98" t="e">
        <f t="shared" si="7"/>
        <v>#REF!</v>
      </c>
      <c r="X51" s="98" t="e">
        <f t="shared" si="8"/>
        <v>#REF!</v>
      </c>
      <c r="Y51" s="98" t="e">
        <f t="shared" si="9"/>
        <v>#REF!</v>
      </c>
      <c r="Z51" s="98" t="e">
        <f t="shared" si="10"/>
        <v>#REF!</v>
      </c>
    </row>
    <row r="52" spans="1:26" x14ac:dyDescent="0.25">
      <c r="A52" s="106"/>
      <c r="B52" s="106"/>
      <c r="C52" s="80"/>
      <c r="D52" s="80"/>
      <c r="E52" s="80"/>
      <c r="F52" s="80"/>
      <c r="G52" s="83">
        <f t="shared" si="0"/>
        <v>0</v>
      </c>
      <c r="H52" s="90" t="str">
        <f t="shared" si="11"/>
        <v>Bajo</v>
      </c>
      <c r="I52" s="83">
        <f t="shared" si="12"/>
        <v>1</v>
      </c>
      <c r="J52" s="91"/>
      <c r="K52" s="92" t="e">
        <f>INDEX(Tiempo_Ult_Aud_Calif,MATCH(#REF!,Tiempo_Ult_Aud_Def,0))</f>
        <v>#REF!</v>
      </c>
      <c r="L52" s="93"/>
      <c r="M52" s="94" t="e">
        <f t="shared" si="1"/>
        <v>#N/A</v>
      </c>
      <c r="N52" s="93"/>
      <c r="O52" s="95" t="e">
        <f t="shared" si="2"/>
        <v>#N/A</v>
      </c>
      <c r="P52" s="96"/>
      <c r="Q52" s="95" t="e">
        <f t="shared" si="3"/>
        <v>#N/A</v>
      </c>
      <c r="R52" s="93"/>
      <c r="S52" s="95" t="e">
        <f t="shared" si="4"/>
        <v>#N/A</v>
      </c>
      <c r="T52" s="97" t="e">
        <f t="shared" si="13"/>
        <v>#REF!</v>
      </c>
      <c r="U52" s="97" t="e">
        <f t="shared" si="5"/>
        <v>#REF!</v>
      </c>
      <c r="V52" s="95" t="e">
        <f t="shared" si="6"/>
        <v>#REF!</v>
      </c>
      <c r="W52" s="98" t="e">
        <f t="shared" si="7"/>
        <v>#REF!</v>
      </c>
      <c r="X52" s="98" t="e">
        <f t="shared" si="8"/>
        <v>#REF!</v>
      </c>
      <c r="Y52" s="98" t="e">
        <f t="shared" si="9"/>
        <v>#REF!</v>
      </c>
      <c r="Z52" s="98" t="e">
        <f t="shared" si="10"/>
        <v>#REF!</v>
      </c>
    </row>
    <row r="53" spans="1:26" x14ac:dyDescent="0.25">
      <c r="A53" s="106"/>
      <c r="B53" s="106"/>
      <c r="C53" s="80"/>
      <c r="D53" s="80"/>
      <c r="E53" s="80"/>
      <c r="F53" s="80"/>
      <c r="G53" s="83">
        <f t="shared" si="0"/>
        <v>0</v>
      </c>
      <c r="H53" s="90" t="str">
        <f t="shared" si="11"/>
        <v>Bajo</v>
      </c>
      <c r="I53" s="83">
        <f t="shared" si="12"/>
        <v>1</v>
      </c>
      <c r="J53" s="91"/>
      <c r="K53" s="92" t="e">
        <f>INDEX(Tiempo_Ult_Aud_Calif,MATCH(#REF!,Tiempo_Ult_Aud_Def,0))</f>
        <v>#REF!</v>
      </c>
      <c r="L53" s="93"/>
      <c r="M53" s="94" t="e">
        <f t="shared" si="1"/>
        <v>#N/A</v>
      </c>
      <c r="N53" s="93"/>
      <c r="O53" s="95" t="e">
        <f t="shared" si="2"/>
        <v>#N/A</v>
      </c>
      <c r="P53" s="96"/>
      <c r="Q53" s="95" t="e">
        <f t="shared" si="3"/>
        <v>#N/A</v>
      </c>
      <c r="R53" s="93"/>
      <c r="S53" s="95" t="e">
        <f t="shared" si="4"/>
        <v>#N/A</v>
      </c>
      <c r="T53" s="97" t="e">
        <f t="shared" si="13"/>
        <v>#REF!</v>
      </c>
      <c r="U53" s="97" t="e">
        <f t="shared" si="5"/>
        <v>#REF!</v>
      </c>
      <c r="V53" s="95" t="e">
        <f t="shared" si="6"/>
        <v>#REF!</v>
      </c>
      <c r="W53" s="98" t="e">
        <f t="shared" si="7"/>
        <v>#REF!</v>
      </c>
      <c r="X53" s="98" t="e">
        <f t="shared" si="8"/>
        <v>#REF!</v>
      </c>
      <c r="Y53" s="98" t="e">
        <f t="shared" si="9"/>
        <v>#REF!</v>
      </c>
      <c r="Z53" s="98" t="e">
        <f t="shared" si="10"/>
        <v>#REF!</v>
      </c>
    </row>
    <row r="54" spans="1:26" x14ac:dyDescent="0.25">
      <c r="A54" s="106"/>
      <c r="B54" s="106"/>
      <c r="C54" s="80"/>
      <c r="D54" s="80"/>
      <c r="E54" s="80"/>
      <c r="F54" s="80"/>
      <c r="G54" s="83">
        <f t="shared" si="0"/>
        <v>0</v>
      </c>
      <c r="H54" s="90" t="str">
        <f t="shared" si="11"/>
        <v>Bajo</v>
      </c>
      <c r="I54" s="83">
        <f t="shared" si="12"/>
        <v>1</v>
      </c>
      <c r="J54" s="91"/>
      <c r="K54" s="92" t="e">
        <f>INDEX(Tiempo_Ult_Aud_Calif,MATCH(#REF!,Tiempo_Ult_Aud_Def,0))</f>
        <v>#REF!</v>
      </c>
      <c r="L54" s="93"/>
      <c r="M54" s="94" t="e">
        <f t="shared" si="1"/>
        <v>#N/A</v>
      </c>
      <c r="N54" s="93"/>
      <c r="O54" s="95" t="e">
        <f t="shared" si="2"/>
        <v>#N/A</v>
      </c>
      <c r="P54" s="96"/>
      <c r="Q54" s="95" t="e">
        <f t="shared" si="3"/>
        <v>#N/A</v>
      </c>
      <c r="R54" s="93"/>
      <c r="S54" s="95" t="e">
        <f t="shared" si="4"/>
        <v>#N/A</v>
      </c>
      <c r="T54" s="97" t="e">
        <f t="shared" si="13"/>
        <v>#REF!</v>
      </c>
      <c r="U54" s="97" t="e">
        <f t="shared" si="5"/>
        <v>#REF!</v>
      </c>
      <c r="V54" s="95" t="e">
        <f t="shared" si="6"/>
        <v>#REF!</v>
      </c>
      <c r="W54" s="98" t="e">
        <f t="shared" si="7"/>
        <v>#REF!</v>
      </c>
      <c r="X54" s="98" t="e">
        <f t="shared" si="8"/>
        <v>#REF!</v>
      </c>
      <c r="Y54" s="98" t="e">
        <f t="shared" si="9"/>
        <v>#REF!</v>
      </c>
      <c r="Z54" s="98" t="e">
        <f t="shared" si="10"/>
        <v>#REF!</v>
      </c>
    </row>
    <row r="55" spans="1:26" x14ac:dyDescent="0.25">
      <c r="A55" s="106"/>
      <c r="B55" s="106"/>
      <c r="C55" s="80"/>
      <c r="D55" s="80"/>
      <c r="E55" s="80"/>
      <c r="F55" s="80"/>
      <c r="G55" s="83">
        <f t="shared" si="0"/>
        <v>0</v>
      </c>
      <c r="H55" s="90" t="str">
        <f t="shared" si="11"/>
        <v>Bajo</v>
      </c>
      <c r="I55" s="83">
        <f t="shared" si="12"/>
        <v>1</v>
      </c>
      <c r="J55" s="91"/>
      <c r="K55" s="92" t="e">
        <f>INDEX(Tiempo_Ult_Aud_Calif,MATCH(#REF!,Tiempo_Ult_Aud_Def,0))</f>
        <v>#REF!</v>
      </c>
      <c r="L55" s="93"/>
      <c r="M55" s="94" t="e">
        <f t="shared" si="1"/>
        <v>#N/A</v>
      </c>
      <c r="N55" s="93"/>
      <c r="O55" s="95" t="e">
        <f t="shared" si="2"/>
        <v>#N/A</v>
      </c>
      <c r="P55" s="96"/>
      <c r="Q55" s="95" t="e">
        <f t="shared" si="3"/>
        <v>#N/A</v>
      </c>
      <c r="R55" s="93"/>
      <c r="S55" s="95" t="e">
        <f t="shared" si="4"/>
        <v>#N/A</v>
      </c>
      <c r="T55" s="97" t="e">
        <f t="shared" si="13"/>
        <v>#REF!</v>
      </c>
      <c r="U55" s="97" t="e">
        <f t="shared" si="5"/>
        <v>#REF!</v>
      </c>
      <c r="V55" s="95" t="e">
        <f t="shared" si="6"/>
        <v>#REF!</v>
      </c>
      <c r="W55" s="98" t="e">
        <f t="shared" si="7"/>
        <v>#REF!</v>
      </c>
      <c r="X55" s="98" t="e">
        <f t="shared" si="8"/>
        <v>#REF!</v>
      </c>
      <c r="Y55" s="98" t="e">
        <f t="shared" si="9"/>
        <v>#REF!</v>
      </c>
      <c r="Z55" s="98" t="e">
        <f t="shared" si="10"/>
        <v>#REF!</v>
      </c>
    </row>
    <row r="56" spans="1:26" x14ac:dyDescent="0.25">
      <c r="A56" s="106"/>
      <c r="B56" s="106"/>
      <c r="C56" s="80"/>
      <c r="D56" s="80"/>
      <c r="E56" s="80"/>
      <c r="F56" s="80"/>
      <c r="G56" s="83">
        <f t="shared" si="0"/>
        <v>0</v>
      </c>
      <c r="H56" s="90" t="str">
        <f t="shared" si="11"/>
        <v>Bajo</v>
      </c>
      <c r="I56" s="83">
        <f t="shared" si="12"/>
        <v>1</v>
      </c>
      <c r="J56" s="91"/>
      <c r="K56" s="92" t="e">
        <f>INDEX(Tiempo_Ult_Aud_Calif,MATCH(#REF!,Tiempo_Ult_Aud_Def,0))</f>
        <v>#REF!</v>
      </c>
      <c r="L56" s="93"/>
      <c r="M56" s="94" t="e">
        <f t="shared" si="1"/>
        <v>#N/A</v>
      </c>
      <c r="N56" s="93"/>
      <c r="O56" s="95" t="e">
        <f t="shared" si="2"/>
        <v>#N/A</v>
      </c>
      <c r="P56" s="96"/>
      <c r="Q56" s="95" t="e">
        <f t="shared" si="3"/>
        <v>#N/A</v>
      </c>
      <c r="R56" s="93"/>
      <c r="S56" s="95" t="e">
        <f t="shared" si="4"/>
        <v>#N/A</v>
      </c>
      <c r="T56" s="97" t="e">
        <f t="shared" si="13"/>
        <v>#REF!</v>
      </c>
      <c r="U56" s="97" t="e">
        <f t="shared" si="5"/>
        <v>#REF!</v>
      </c>
      <c r="V56" s="95" t="e">
        <f t="shared" si="6"/>
        <v>#REF!</v>
      </c>
      <c r="W56" s="98" t="e">
        <f t="shared" si="7"/>
        <v>#REF!</v>
      </c>
      <c r="X56" s="98" t="e">
        <f t="shared" si="8"/>
        <v>#REF!</v>
      </c>
      <c r="Y56" s="98" t="e">
        <f t="shared" si="9"/>
        <v>#REF!</v>
      </c>
      <c r="Z56" s="98" t="e">
        <f t="shared" si="10"/>
        <v>#REF!</v>
      </c>
    </row>
    <row r="57" spans="1:26" x14ac:dyDescent="0.25">
      <c r="A57" s="106"/>
      <c r="B57" s="106"/>
      <c r="C57" s="80"/>
      <c r="D57" s="80"/>
      <c r="E57" s="80"/>
      <c r="F57" s="80"/>
      <c r="G57" s="83">
        <f t="shared" si="0"/>
        <v>0</v>
      </c>
      <c r="H57" s="90" t="str">
        <f t="shared" si="11"/>
        <v>Bajo</v>
      </c>
      <c r="I57" s="83">
        <f t="shared" si="12"/>
        <v>1</v>
      </c>
      <c r="J57" s="91"/>
      <c r="K57" s="92" t="e">
        <f>INDEX(Tiempo_Ult_Aud_Calif,MATCH(#REF!,Tiempo_Ult_Aud_Def,0))</f>
        <v>#REF!</v>
      </c>
      <c r="L57" s="93"/>
      <c r="M57" s="94" t="e">
        <f t="shared" si="1"/>
        <v>#N/A</v>
      </c>
      <c r="N57" s="93"/>
      <c r="O57" s="95" t="e">
        <f t="shared" si="2"/>
        <v>#N/A</v>
      </c>
      <c r="P57" s="96"/>
      <c r="Q57" s="95" t="e">
        <f t="shared" si="3"/>
        <v>#N/A</v>
      </c>
      <c r="R57" s="93"/>
      <c r="S57" s="95" t="e">
        <f t="shared" si="4"/>
        <v>#N/A</v>
      </c>
      <c r="T57" s="97" t="e">
        <f t="shared" si="13"/>
        <v>#REF!</v>
      </c>
      <c r="U57" s="97" t="e">
        <f t="shared" si="5"/>
        <v>#REF!</v>
      </c>
      <c r="V57" s="95" t="e">
        <f t="shared" si="6"/>
        <v>#REF!</v>
      </c>
      <c r="W57" s="98" t="e">
        <f t="shared" si="7"/>
        <v>#REF!</v>
      </c>
      <c r="X57" s="98" t="e">
        <f t="shared" si="8"/>
        <v>#REF!</v>
      </c>
      <c r="Y57" s="98" t="e">
        <f t="shared" si="9"/>
        <v>#REF!</v>
      </c>
      <c r="Z57" s="98" t="e">
        <f t="shared" si="10"/>
        <v>#REF!</v>
      </c>
    </row>
    <row r="58" spans="1:26" x14ac:dyDescent="0.25">
      <c r="A58" s="106"/>
      <c r="B58" s="106"/>
      <c r="C58" s="80"/>
      <c r="D58" s="80"/>
      <c r="E58" s="80"/>
      <c r="F58" s="80"/>
      <c r="G58" s="83">
        <f t="shared" si="0"/>
        <v>0</v>
      </c>
      <c r="H58" s="90" t="str">
        <f t="shared" si="11"/>
        <v>Bajo</v>
      </c>
      <c r="I58" s="83">
        <f t="shared" si="12"/>
        <v>1</v>
      </c>
      <c r="J58" s="91"/>
      <c r="K58" s="92" t="e">
        <f>INDEX(Tiempo_Ult_Aud_Calif,MATCH(#REF!,Tiempo_Ult_Aud_Def,0))</f>
        <v>#REF!</v>
      </c>
      <c r="L58" s="93"/>
      <c r="M58" s="94" t="e">
        <f t="shared" si="1"/>
        <v>#N/A</v>
      </c>
      <c r="N58" s="93"/>
      <c r="O58" s="95" t="e">
        <f t="shared" si="2"/>
        <v>#N/A</v>
      </c>
      <c r="P58" s="96"/>
      <c r="Q58" s="95" t="e">
        <f t="shared" si="3"/>
        <v>#N/A</v>
      </c>
      <c r="R58" s="93"/>
      <c r="S58" s="95" t="e">
        <f t="shared" si="4"/>
        <v>#N/A</v>
      </c>
      <c r="T58" s="97" t="e">
        <f t="shared" si="13"/>
        <v>#REF!</v>
      </c>
      <c r="U58" s="97" t="e">
        <f t="shared" si="5"/>
        <v>#REF!</v>
      </c>
      <c r="V58" s="95" t="e">
        <f t="shared" si="6"/>
        <v>#REF!</v>
      </c>
      <c r="W58" s="98" t="e">
        <f t="shared" si="7"/>
        <v>#REF!</v>
      </c>
      <c r="X58" s="98" t="e">
        <f t="shared" si="8"/>
        <v>#REF!</v>
      </c>
      <c r="Y58" s="98" t="e">
        <f t="shared" si="9"/>
        <v>#REF!</v>
      </c>
      <c r="Z58" s="98" t="e">
        <f t="shared" si="10"/>
        <v>#REF!</v>
      </c>
    </row>
    <row r="59" spans="1:26" x14ac:dyDescent="0.25">
      <c r="A59" s="106"/>
      <c r="B59" s="106"/>
      <c r="C59" s="80"/>
      <c r="D59" s="80"/>
      <c r="E59" s="80"/>
      <c r="F59" s="80"/>
      <c r="G59" s="83">
        <f t="shared" si="0"/>
        <v>0</v>
      </c>
      <c r="H59" s="90" t="str">
        <f t="shared" si="11"/>
        <v>Bajo</v>
      </c>
      <c r="I59" s="83">
        <f t="shared" si="12"/>
        <v>1</v>
      </c>
      <c r="J59" s="91"/>
      <c r="K59" s="92" t="e">
        <f>INDEX(Tiempo_Ult_Aud_Calif,MATCH(#REF!,Tiempo_Ult_Aud_Def,0))</f>
        <v>#REF!</v>
      </c>
      <c r="L59" s="93"/>
      <c r="M59" s="94" t="e">
        <f t="shared" si="1"/>
        <v>#N/A</v>
      </c>
      <c r="N59" s="93"/>
      <c r="O59" s="95" t="e">
        <f t="shared" si="2"/>
        <v>#N/A</v>
      </c>
      <c r="P59" s="96"/>
      <c r="Q59" s="95" t="e">
        <f t="shared" si="3"/>
        <v>#N/A</v>
      </c>
      <c r="R59" s="93"/>
      <c r="S59" s="95" t="e">
        <f t="shared" si="4"/>
        <v>#N/A</v>
      </c>
      <c r="T59" s="97" t="e">
        <f t="shared" si="13"/>
        <v>#REF!</v>
      </c>
      <c r="U59" s="97" t="e">
        <f t="shared" si="5"/>
        <v>#REF!</v>
      </c>
      <c r="V59" s="95" t="e">
        <f t="shared" si="6"/>
        <v>#REF!</v>
      </c>
      <c r="W59" s="98" t="e">
        <f t="shared" si="7"/>
        <v>#REF!</v>
      </c>
      <c r="X59" s="98" t="e">
        <f t="shared" si="8"/>
        <v>#REF!</v>
      </c>
      <c r="Y59" s="98" t="e">
        <f t="shared" si="9"/>
        <v>#REF!</v>
      </c>
      <c r="Z59" s="98" t="e">
        <f t="shared" si="10"/>
        <v>#REF!</v>
      </c>
    </row>
    <row r="60" spans="1:26" x14ac:dyDescent="0.25">
      <c r="A60" s="106"/>
      <c r="B60" s="106"/>
      <c r="C60" s="80"/>
      <c r="D60" s="80"/>
      <c r="E60" s="80"/>
      <c r="F60" s="80"/>
      <c r="G60" s="83">
        <f t="shared" si="0"/>
        <v>0</v>
      </c>
      <c r="H60" s="90" t="str">
        <f t="shared" si="11"/>
        <v>Bajo</v>
      </c>
      <c r="I60" s="83">
        <f t="shared" si="12"/>
        <v>1</v>
      </c>
      <c r="J60" s="91"/>
      <c r="K60" s="92" t="e">
        <f>INDEX(Tiempo_Ult_Aud_Calif,MATCH(#REF!,Tiempo_Ult_Aud_Def,0))</f>
        <v>#REF!</v>
      </c>
      <c r="L60" s="93"/>
      <c r="M60" s="94" t="e">
        <f t="shared" si="1"/>
        <v>#N/A</v>
      </c>
      <c r="N60" s="93"/>
      <c r="O60" s="95" t="e">
        <f t="shared" si="2"/>
        <v>#N/A</v>
      </c>
      <c r="P60" s="96"/>
      <c r="Q60" s="95" t="e">
        <f t="shared" si="3"/>
        <v>#N/A</v>
      </c>
      <c r="R60" s="93"/>
      <c r="S60" s="95" t="e">
        <f t="shared" si="4"/>
        <v>#N/A</v>
      </c>
      <c r="T60" s="97" t="e">
        <f t="shared" si="13"/>
        <v>#REF!</v>
      </c>
      <c r="U60" s="97" t="e">
        <f t="shared" si="5"/>
        <v>#REF!</v>
      </c>
      <c r="V60" s="95" t="e">
        <f t="shared" si="6"/>
        <v>#REF!</v>
      </c>
      <c r="W60" s="98" t="e">
        <f t="shared" si="7"/>
        <v>#REF!</v>
      </c>
      <c r="X60" s="98" t="e">
        <f t="shared" si="8"/>
        <v>#REF!</v>
      </c>
      <c r="Y60" s="98" t="e">
        <f t="shared" si="9"/>
        <v>#REF!</v>
      </c>
      <c r="Z60" s="98" t="e">
        <f t="shared" si="10"/>
        <v>#REF!</v>
      </c>
    </row>
    <row r="61" spans="1:26" x14ac:dyDescent="0.25">
      <c r="A61" s="106"/>
      <c r="B61" s="106"/>
      <c r="C61" s="80"/>
      <c r="D61" s="80"/>
      <c r="E61" s="80"/>
      <c r="F61" s="80"/>
      <c r="G61" s="83">
        <f t="shared" si="0"/>
        <v>0</v>
      </c>
      <c r="H61" s="90" t="str">
        <f t="shared" si="11"/>
        <v>Bajo</v>
      </c>
      <c r="I61" s="83">
        <f t="shared" si="12"/>
        <v>1</v>
      </c>
      <c r="J61" s="91"/>
      <c r="K61" s="92" t="e">
        <f>INDEX(Tiempo_Ult_Aud_Calif,MATCH(#REF!,Tiempo_Ult_Aud_Def,0))</f>
        <v>#REF!</v>
      </c>
      <c r="L61" s="93"/>
      <c r="M61" s="94" t="e">
        <f t="shared" si="1"/>
        <v>#N/A</v>
      </c>
      <c r="N61" s="93"/>
      <c r="O61" s="95" t="e">
        <f t="shared" si="2"/>
        <v>#N/A</v>
      </c>
      <c r="P61" s="96"/>
      <c r="Q61" s="95" t="e">
        <f t="shared" si="3"/>
        <v>#N/A</v>
      </c>
      <c r="R61" s="93"/>
      <c r="S61" s="95" t="e">
        <f t="shared" si="4"/>
        <v>#N/A</v>
      </c>
      <c r="T61" s="97" t="e">
        <f t="shared" si="13"/>
        <v>#REF!</v>
      </c>
      <c r="U61" s="97" t="e">
        <f t="shared" si="5"/>
        <v>#REF!</v>
      </c>
      <c r="V61" s="95" t="e">
        <f t="shared" si="6"/>
        <v>#REF!</v>
      </c>
      <c r="W61" s="98" t="e">
        <f t="shared" si="7"/>
        <v>#REF!</v>
      </c>
      <c r="X61" s="98" t="e">
        <f t="shared" si="8"/>
        <v>#REF!</v>
      </c>
      <c r="Y61" s="98" t="e">
        <f t="shared" si="9"/>
        <v>#REF!</v>
      </c>
      <c r="Z61" s="98" t="e">
        <f t="shared" si="10"/>
        <v>#REF!</v>
      </c>
    </row>
    <row r="62" spans="1:26" x14ac:dyDescent="0.25">
      <c r="A62" s="106"/>
      <c r="B62" s="106"/>
      <c r="C62" s="80"/>
      <c r="D62" s="80"/>
      <c r="E62" s="80"/>
      <c r="F62" s="80"/>
      <c r="G62" s="83">
        <f t="shared" si="0"/>
        <v>0</v>
      </c>
      <c r="H62" s="90" t="str">
        <f t="shared" si="11"/>
        <v>Bajo</v>
      </c>
      <c r="I62" s="83">
        <f t="shared" si="12"/>
        <v>1</v>
      </c>
      <c r="J62" s="91"/>
      <c r="K62" s="92" t="e">
        <f>INDEX(Tiempo_Ult_Aud_Calif,MATCH(#REF!,Tiempo_Ult_Aud_Def,0))</f>
        <v>#REF!</v>
      </c>
      <c r="L62" s="93"/>
      <c r="M62" s="94" t="e">
        <f t="shared" si="1"/>
        <v>#N/A</v>
      </c>
      <c r="N62" s="93"/>
      <c r="O62" s="95" t="e">
        <f t="shared" si="2"/>
        <v>#N/A</v>
      </c>
      <c r="P62" s="96"/>
      <c r="Q62" s="95" t="e">
        <f t="shared" si="3"/>
        <v>#N/A</v>
      </c>
      <c r="R62" s="93"/>
      <c r="S62" s="95" t="e">
        <f t="shared" si="4"/>
        <v>#N/A</v>
      </c>
      <c r="T62" s="97" t="e">
        <f t="shared" si="13"/>
        <v>#REF!</v>
      </c>
      <c r="U62" s="97" t="e">
        <f t="shared" si="5"/>
        <v>#REF!</v>
      </c>
      <c r="V62" s="95" t="e">
        <f t="shared" si="6"/>
        <v>#REF!</v>
      </c>
      <c r="W62" s="98" t="e">
        <f t="shared" si="7"/>
        <v>#REF!</v>
      </c>
      <c r="X62" s="98" t="e">
        <f t="shared" si="8"/>
        <v>#REF!</v>
      </c>
      <c r="Y62" s="98" t="e">
        <f t="shared" si="9"/>
        <v>#REF!</v>
      </c>
      <c r="Z62" s="98" t="e">
        <f t="shared" si="10"/>
        <v>#REF!</v>
      </c>
    </row>
    <row r="63" spans="1:26" x14ac:dyDescent="0.25">
      <c r="A63" s="106"/>
      <c r="B63" s="106"/>
      <c r="C63" s="80"/>
      <c r="D63" s="80"/>
      <c r="E63" s="80"/>
      <c r="F63" s="80"/>
      <c r="G63" s="83">
        <f t="shared" si="0"/>
        <v>0</v>
      </c>
      <c r="H63" s="90" t="str">
        <f t="shared" si="11"/>
        <v>Bajo</v>
      </c>
      <c r="I63" s="83">
        <f t="shared" si="12"/>
        <v>1</v>
      </c>
      <c r="J63" s="91"/>
      <c r="K63" s="92" t="e">
        <f>INDEX(Tiempo_Ult_Aud_Calif,MATCH(#REF!,Tiempo_Ult_Aud_Def,0))</f>
        <v>#REF!</v>
      </c>
      <c r="L63" s="93"/>
      <c r="M63" s="94" t="e">
        <f t="shared" si="1"/>
        <v>#N/A</v>
      </c>
      <c r="N63" s="93"/>
      <c r="O63" s="95" t="e">
        <f t="shared" si="2"/>
        <v>#N/A</v>
      </c>
      <c r="P63" s="96"/>
      <c r="Q63" s="95" t="e">
        <f t="shared" si="3"/>
        <v>#N/A</v>
      </c>
      <c r="R63" s="93"/>
      <c r="S63" s="95" t="e">
        <f t="shared" si="4"/>
        <v>#N/A</v>
      </c>
      <c r="T63" s="97" t="e">
        <f t="shared" si="13"/>
        <v>#REF!</v>
      </c>
      <c r="U63" s="97" t="e">
        <f t="shared" si="5"/>
        <v>#REF!</v>
      </c>
      <c r="V63" s="95" t="e">
        <f t="shared" si="6"/>
        <v>#REF!</v>
      </c>
      <c r="W63" s="98" t="e">
        <f t="shared" si="7"/>
        <v>#REF!</v>
      </c>
      <c r="X63" s="98" t="e">
        <f t="shared" si="8"/>
        <v>#REF!</v>
      </c>
      <c r="Y63" s="98" t="e">
        <f t="shared" si="9"/>
        <v>#REF!</v>
      </c>
      <c r="Z63" s="98" t="e">
        <f t="shared" si="10"/>
        <v>#REF!</v>
      </c>
    </row>
    <row r="64" spans="1:26" x14ac:dyDescent="0.25">
      <c r="A64" s="106"/>
      <c r="B64" s="106"/>
      <c r="C64" s="80"/>
      <c r="D64" s="80"/>
      <c r="E64" s="80"/>
      <c r="F64" s="80"/>
      <c r="G64" s="83">
        <f t="shared" si="0"/>
        <v>0</v>
      </c>
      <c r="H64" s="90" t="str">
        <f t="shared" si="11"/>
        <v>Bajo</v>
      </c>
      <c r="I64" s="83">
        <f t="shared" si="12"/>
        <v>1</v>
      </c>
      <c r="J64" s="91"/>
      <c r="K64" s="92" t="e">
        <f>INDEX(Tiempo_Ult_Aud_Calif,MATCH(#REF!,Tiempo_Ult_Aud_Def,0))</f>
        <v>#REF!</v>
      </c>
      <c r="L64" s="93"/>
      <c r="M64" s="94" t="e">
        <f t="shared" si="1"/>
        <v>#N/A</v>
      </c>
      <c r="N64" s="93"/>
      <c r="O64" s="95" t="e">
        <f t="shared" si="2"/>
        <v>#N/A</v>
      </c>
      <c r="P64" s="96"/>
      <c r="Q64" s="95" t="e">
        <f t="shared" si="3"/>
        <v>#N/A</v>
      </c>
      <c r="R64" s="93"/>
      <c r="S64" s="95" t="e">
        <f t="shared" si="4"/>
        <v>#N/A</v>
      </c>
      <c r="T64" s="97" t="e">
        <f t="shared" si="13"/>
        <v>#REF!</v>
      </c>
      <c r="U64" s="97" t="e">
        <f t="shared" si="5"/>
        <v>#REF!</v>
      </c>
      <c r="V64" s="95" t="e">
        <f t="shared" si="6"/>
        <v>#REF!</v>
      </c>
      <c r="W64" s="98" t="e">
        <f t="shared" si="7"/>
        <v>#REF!</v>
      </c>
      <c r="X64" s="98" t="e">
        <f t="shared" si="8"/>
        <v>#REF!</v>
      </c>
      <c r="Y64" s="98" t="e">
        <f t="shared" si="9"/>
        <v>#REF!</v>
      </c>
      <c r="Z64" s="98" t="e">
        <f t="shared" si="10"/>
        <v>#REF!</v>
      </c>
    </row>
    <row r="65" spans="1:26" x14ac:dyDescent="0.25">
      <c r="A65" s="106"/>
      <c r="B65" s="106"/>
      <c r="C65" s="80"/>
      <c r="D65" s="80"/>
      <c r="E65" s="80"/>
      <c r="F65" s="80"/>
      <c r="G65" s="83">
        <f t="shared" si="0"/>
        <v>0</v>
      </c>
      <c r="H65" s="90" t="str">
        <f t="shared" si="11"/>
        <v>Bajo</v>
      </c>
      <c r="I65" s="83">
        <f t="shared" si="12"/>
        <v>1</v>
      </c>
      <c r="J65" s="91"/>
      <c r="K65" s="92" t="e">
        <f>INDEX(Tiempo_Ult_Aud_Calif,MATCH(#REF!,Tiempo_Ult_Aud_Def,0))</f>
        <v>#REF!</v>
      </c>
      <c r="L65" s="93"/>
      <c r="M65" s="94" t="e">
        <f t="shared" si="1"/>
        <v>#N/A</v>
      </c>
      <c r="N65" s="93"/>
      <c r="O65" s="95" t="e">
        <f t="shared" si="2"/>
        <v>#N/A</v>
      </c>
      <c r="P65" s="96"/>
      <c r="Q65" s="95" t="e">
        <f t="shared" si="3"/>
        <v>#N/A</v>
      </c>
      <c r="R65" s="93"/>
      <c r="S65" s="95" t="e">
        <f t="shared" si="4"/>
        <v>#N/A</v>
      </c>
      <c r="T65" s="97" t="e">
        <f t="shared" si="13"/>
        <v>#REF!</v>
      </c>
      <c r="U65" s="97" t="e">
        <f t="shared" si="5"/>
        <v>#REF!</v>
      </c>
      <c r="V65" s="95" t="e">
        <f t="shared" si="6"/>
        <v>#REF!</v>
      </c>
      <c r="W65" s="98" t="e">
        <f t="shared" si="7"/>
        <v>#REF!</v>
      </c>
      <c r="X65" s="98" t="e">
        <f t="shared" si="8"/>
        <v>#REF!</v>
      </c>
      <c r="Y65" s="98" t="e">
        <f t="shared" si="9"/>
        <v>#REF!</v>
      </c>
      <c r="Z65" s="98" t="e">
        <f t="shared" si="10"/>
        <v>#REF!</v>
      </c>
    </row>
    <row r="66" spans="1:26" ht="55.5" customHeight="1" x14ac:dyDescent="0.2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row>
  </sheetData>
  <protectedRanges>
    <protectedRange sqref="R4:T4" name="Rango16"/>
    <protectedRange sqref="F7:F65" name="Rango13"/>
    <protectedRange sqref="E7:E65" name="Rango12"/>
    <protectedRange sqref="D7:D65" name="Rango11"/>
    <protectedRange sqref="C7:C65" name="Rango10"/>
    <protectedRange sqref="A7:B65" name="Rango9"/>
    <protectedRange sqref="L7:L65" name="Rango2"/>
    <protectedRange sqref="N7:N65" name="Rango3"/>
    <protectedRange sqref="P7:P65" name="Rango4"/>
    <protectedRange sqref="R7:R65" name="Rango5"/>
    <protectedRange sqref="J7:J65" name="Rango14"/>
    <protectedRange sqref="G4:I4" name="Rango15"/>
    <protectedRange sqref="W4:X4" name="Rango17"/>
  </protectedRanges>
  <mergeCells count="88">
    <mergeCell ref="A66:Z66"/>
    <mergeCell ref="B1:Y1"/>
    <mergeCell ref="A2:G2"/>
    <mergeCell ref="H2:N2"/>
    <mergeCell ref="O2:T2"/>
    <mergeCell ref="U2:W2"/>
    <mergeCell ref="X2:Z2"/>
    <mergeCell ref="P4:Q4"/>
    <mergeCell ref="R4:T4"/>
    <mergeCell ref="U4:V4"/>
    <mergeCell ref="P5:P6"/>
    <mergeCell ref="R5:R6"/>
    <mergeCell ref="T5:T6"/>
    <mergeCell ref="U5:U6"/>
    <mergeCell ref="V5:V6"/>
    <mergeCell ref="H5:H6"/>
    <mergeCell ref="A7:B7"/>
    <mergeCell ref="A8:B8"/>
    <mergeCell ref="A9:B9"/>
    <mergeCell ref="A10:B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41:B41"/>
    <mergeCell ref="A42:B42"/>
    <mergeCell ref="A43:B43"/>
    <mergeCell ref="A44:B44"/>
    <mergeCell ref="A45:B45"/>
    <mergeCell ref="A47:B47"/>
    <mergeCell ref="A48:B48"/>
    <mergeCell ref="A49:B49"/>
    <mergeCell ref="A50:B50"/>
    <mergeCell ref="A51:B51"/>
    <mergeCell ref="A3:Z3"/>
    <mergeCell ref="W5:W6"/>
    <mergeCell ref="X5:X6"/>
    <mergeCell ref="Y5:Y6"/>
    <mergeCell ref="Z5:Z6"/>
    <mergeCell ref="W4:Z4"/>
    <mergeCell ref="J5:J6"/>
    <mergeCell ref="L5:L6"/>
    <mergeCell ref="N5:N6"/>
    <mergeCell ref="A4:B6"/>
    <mergeCell ref="C4:F4"/>
    <mergeCell ref="C5:G5"/>
    <mergeCell ref="G4:O4"/>
    <mergeCell ref="A65:B65"/>
    <mergeCell ref="A62:B62"/>
    <mergeCell ref="A63:B63"/>
    <mergeCell ref="A64:B64"/>
    <mergeCell ref="A52:B52"/>
    <mergeCell ref="A59:B59"/>
    <mergeCell ref="A60:B60"/>
    <mergeCell ref="A61:B61"/>
    <mergeCell ref="A53:B53"/>
    <mergeCell ref="A54:B54"/>
    <mergeCell ref="A55:B55"/>
    <mergeCell ref="A56:B56"/>
    <mergeCell ref="A57:B57"/>
    <mergeCell ref="A58:B58"/>
    <mergeCell ref="A40:B40"/>
    <mergeCell ref="A35:B35"/>
    <mergeCell ref="A36:B36"/>
    <mergeCell ref="A37:B37"/>
    <mergeCell ref="A38:B38"/>
    <mergeCell ref="A39:B39"/>
  </mergeCells>
  <conditionalFormatting sqref="H7:K65">
    <cfRule type="containsText" dxfId="9" priority="8" operator="containsText" text="Moderado">
      <formula>NOT(ISERROR(SEARCH("Moderado",H7)))</formula>
    </cfRule>
    <cfRule type="containsText" dxfId="8" priority="9" operator="containsText" text="Alto">
      <formula>NOT(ISERROR(SEARCH("Alto",H7)))</formula>
    </cfRule>
    <cfRule type="containsText" dxfId="7" priority="10" operator="containsText" text="Muy Alto">
      <formula>NOT(ISERROR(SEARCH("Muy Alto",H7)))</formula>
    </cfRule>
  </conditionalFormatting>
  <conditionalFormatting sqref="H7:K65">
    <cfRule type="containsText" dxfId="6" priority="6" operator="containsText" text="Muy Bajo">
      <formula>NOT(ISERROR(SEARCH("Muy Bajo",H7)))</formula>
    </cfRule>
    <cfRule type="containsText" dxfId="5" priority="7" operator="containsText" text="Bajo">
      <formula>NOT(ISERROR(SEARCH("Bajo",H7)))</formula>
    </cfRule>
  </conditionalFormatting>
  <conditionalFormatting sqref="H7:K65">
    <cfRule type="containsText" dxfId="4" priority="5" operator="containsText" text="Extremo">
      <formula>NOT(ISERROR(SEARCH("Extremo",H7)))</formula>
    </cfRule>
  </conditionalFormatting>
  <conditionalFormatting sqref="T7:U65">
    <cfRule type="expression" dxfId="3" priority="1">
      <formula>$T7&gt;=4</formula>
    </cfRule>
    <cfRule type="expression" dxfId="2" priority="2">
      <formula>$T7&gt;=3</formula>
    </cfRule>
    <cfRule type="expression" dxfId="1" priority="3">
      <formula>$T7&gt;=2</formula>
    </cfRule>
    <cfRule type="expression" dxfId="0" priority="4">
      <formula>$T7&lt;2</formula>
    </cfRule>
  </conditionalFormatting>
  <dataValidations count="29">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Y5"/>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X5"/>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W5"/>
    <dataValidation type="list" allowBlank="1" showInputMessage="1" showErrorMessage="1" sqref="J7:J65">
      <formula1>Tiempo_Ult_Aud_Def</formula1>
    </dataValidation>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Z5"/>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V5"/>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U5"/>
    <dataValidation allowBlank="1" showInputMessage="1" showErrorMessage="1" promptTitle="PONDERACION" prompt="FAVOR NO DILIGENCIAR ESTA COLUMNA._x000a_Acá aparecerá automáticamente el puntaje consolidado para el nivel de criticidad de cada aspecto evaluable." sqref="T5"/>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R5"/>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S6"/>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Q6"/>
    <dataValidation allowBlank="1" showInputMessage="1" showErrorMessage="1" promptTitle="RESULTADOS AUDITORIAS ANTERIORES" prompt="Seleccionar la cantidad de hallazgos abiertos que posee temática producto de auditorias internas y externas." sqref="P5"/>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O6"/>
    <dataValidation allowBlank="1" showInputMessage="1" showErrorMessage="1" promptTitle="IMPACTO OBJETIVOS ESTRATEGICOS" prompt="Seleccionar la opción que corresponda a la insidencia de este aspecto evaluable o temática en los objetivos estratégicos." sqref="N5"/>
    <dataValidation allowBlank="1" showInputMessage="1" showErrorMessage="1" promptTitle="CALIFICACION INTERESES ALTA DIRE" prompt="FAVOR NO DILIGENCIAR ESTA COLUMNA. Esta calificación se generará automáticamente, respecto de los intereses de la alta dirección." sqref="M6"/>
    <dataValidation allowBlank="1" showInputMessage="1" showErrorMessage="1" promptTitle="TEMAS INTERES DIRECTIVOS" prompt="Seleccione la cantidad de veces que a este tema le hacen seguimiento en Comités Directivos o de Control Interno. Si la temática es solicitada por la alta dirección, se añade directamente en el plan anual de auditoria, no se prioriza." sqref="L5"/>
    <dataValidation allowBlank="1" showInputMessage="1" showErrorMessage="1" promptTitle="CALIFICACION TIEMPO ULTIMA AUDIT" prompt="FAVOR NO DILIGENCIAR ESTA COLUMNA. Esta calificación aparecerá automáticamente con base en la hoja &quot;parámetros&quot; establecidos." sqref="K6"/>
    <dataValidation allowBlank="1" showInputMessage="1" showErrorMessage="1" promptTitle="TIEMPO EN AÑOS" prompt="Seleccione de la lista desplegable los años transcurridos desde la última auditoría o en caso que nunca se haya auditado seleccione &gt;4años." sqref="J5"/>
    <dataValidation type="decimal" allowBlank="1" showInputMessage="1" showErrorMessage="1" promptTitle="PORCENTAJE VARIABLE" prompt="Puede cambiar este porcentaje, siempre y cuando la suma de los porcentajes de las 6 variables sumen 100%, y de acuerdo con la dinámica y complejidad de la entidad." sqref="I5 M5 O5 Q5 S5 K5">
      <formula1>0</formula1>
      <formula2>1</formula2>
    </dataValidation>
    <dataValidation allowBlank="1" showInputMessage="1" showErrorMessage="1" promptTitle="TOTAL PUNTAJE RIESGOS" prompt="FAVOR NO DILIGENCIAR NADA EN ESTA COLUMNA. Aparecerá automáticamente el puntaje consolidado del total de riesgos que afectan cada aspecto evaluable." sqref="G6"/>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vel de riesgo inherente consolidado o ponderado." sqref="I6"/>
    <dataValidation allowBlank="1" showInputMessage="1" showErrorMessage="1" promptTitle="RIESGO INHERENTE" prompt="FAVOR NO DILIGENCIAR NADA ACÁ. Esta columna se diligenciará automáticamente conforme a la hoja &quot;Parámetros&quot;. Acá aparecerá automáticamente el nivel de riesgo ponderado o consolidado para cada aspecto evaluable (unidad auditable)." sqref="H5"/>
    <dataValidation allowBlank="1" showInputMessage="1" showErrorMessage="1" promptTitle="Riesgo inherente" prompt="Digite la cantidad de riesgos por nivel que tiene cada aspecto evaluable." sqref="C5:G5"/>
    <dataValidation allowBlank="1" showInputMessage="1" showErrorMessage="1" promptTitle="CODIGO" prompt="En caso que utilicen control documental o referenciación en los papeles de trabajo, en este espacio podrá colocar el código (alfabético, numérico o alfanumèrico) correspondiente." sqref="C4:F4"/>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A4"/>
    <dataValidation type="list" allowBlank="1" showInputMessage="1" showErrorMessage="1" sqref="R7:R65">
      <formula1>Impacto_Ppto_Def</formula1>
    </dataValidation>
    <dataValidation type="list" allowBlank="1" showInputMessage="1" showErrorMessage="1" sqref="P7:P65">
      <formula1>Result_Aud_Ant_Def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L7:L65">
      <formula1>Nivel_Directivo_Def</formula1>
    </dataValidation>
    <dataValidation type="list" allowBlank="1" showInputMessage="1" showErrorMessage="1" sqref="N7:N65">
      <formula1>Impacto_Obj_Est_Def</formula1>
    </dataValidation>
  </dataValidations>
  <pageMargins left="0.7" right="0.7" top="0.75" bottom="0.75" header="0.3" footer="0.3"/>
  <pageSetup scale="3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76"/>
  <sheetViews>
    <sheetView showGridLines="0" zoomScaleNormal="100" workbookViewId="0">
      <selection activeCell="F10" sqref="F10"/>
    </sheetView>
  </sheetViews>
  <sheetFormatPr baseColWidth="10" defaultRowHeight="15" x14ac:dyDescent="0.25"/>
  <cols>
    <col min="2" max="2" width="55.5703125" bestFit="1" customWidth="1"/>
    <col min="3" max="3" width="17.42578125" style="66" bestFit="1" customWidth="1"/>
    <col min="4" max="4" width="16.28515625" bestFit="1" customWidth="1"/>
    <col min="6" max="6" width="17.42578125" bestFit="1" customWidth="1"/>
    <col min="7" max="7" width="16.42578125" bestFit="1" customWidth="1"/>
  </cols>
  <sheetData>
    <row r="2" spans="1:5" s="81" customFormat="1" ht="15.75" thickBot="1" x14ac:dyDescent="0.3">
      <c r="C2" s="82"/>
    </row>
    <row r="3" spans="1:5" ht="15.75" thickBot="1" x14ac:dyDescent="0.3">
      <c r="B3" t="s">
        <v>52</v>
      </c>
      <c r="C3" s="84"/>
    </row>
    <row r="5" spans="1:5" x14ac:dyDescent="0.25">
      <c r="A5" s="78" t="s">
        <v>91</v>
      </c>
      <c r="B5" s="79" t="s">
        <v>80</v>
      </c>
    </row>
    <row r="6" spans="1:5" x14ac:dyDescent="0.25">
      <c r="A6" s="74">
        <v>1</v>
      </c>
      <c r="B6" s="75" t="s">
        <v>75</v>
      </c>
    </row>
    <row r="7" spans="1:5" x14ac:dyDescent="0.25">
      <c r="A7" s="74">
        <v>2</v>
      </c>
      <c r="B7" s="75" t="s">
        <v>76</v>
      </c>
    </row>
    <row r="8" spans="1:5" x14ac:dyDescent="0.25">
      <c r="A8" s="74">
        <v>3</v>
      </c>
      <c r="B8" s="75" t="s">
        <v>77</v>
      </c>
    </row>
    <row r="9" spans="1:5" x14ac:dyDescent="0.25">
      <c r="A9" s="76">
        <v>4</v>
      </c>
      <c r="B9" s="77" t="s">
        <v>78</v>
      </c>
    </row>
    <row r="10" spans="1:5" x14ac:dyDescent="0.25">
      <c r="A10" s="74">
        <v>5</v>
      </c>
      <c r="B10" s="75" t="s">
        <v>79</v>
      </c>
    </row>
    <row r="12" spans="1:5" hidden="1" x14ac:dyDescent="0.25"/>
    <row r="13" spans="1:5" hidden="1" x14ac:dyDescent="0.25">
      <c r="B13" t="s">
        <v>42</v>
      </c>
    </row>
    <row r="14" spans="1:5" hidden="1" x14ac:dyDescent="0.25">
      <c r="B14" t="s">
        <v>81</v>
      </c>
      <c r="C14" s="66">
        <v>0</v>
      </c>
      <c r="D14" s="66">
        <v>1</v>
      </c>
      <c r="E14" s="66">
        <v>1</v>
      </c>
    </row>
    <row r="15" spans="1:5" hidden="1" x14ac:dyDescent="0.25">
      <c r="B15" t="s">
        <v>101</v>
      </c>
      <c r="C15" s="66">
        <f>D14</f>
        <v>1</v>
      </c>
      <c r="D15" s="66">
        <v>2</v>
      </c>
      <c r="E15" s="66">
        <v>2</v>
      </c>
    </row>
    <row r="16" spans="1:5" hidden="1" x14ac:dyDescent="0.25">
      <c r="B16" t="s">
        <v>102</v>
      </c>
      <c r="C16" s="66">
        <f t="shared" ref="C16:C18" si="0">D15</f>
        <v>2</v>
      </c>
      <c r="D16" s="66">
        <v>3</v>
      </c>
      <c r="E16" s="66">
        <v>3</v>
      </c>
    </row>
    <row r="17" spans="2:5" hidden="1" x14ac:dyDescent="0.25">
      <c r="B17" t="s">
        <v>103</v>
      </c>
      <c r="C17" s="66">
        <f t="shared" si="0"/>
        <v>3</v>
      </c>
      <c r="D17" s="66">
        <v>4</v>
      </c>
      <c r="E17" s="66">
        <v>4</v>
      </c>
    </row>
    <row r="18" spans="2:5" hidden="1" x14ac:dyDescent="0.25">
      <c r="B18" t="s">
        <v>82</v>
      </c>
      <c r="C18" s="66">
        <f t="shared" si="0"/>
        <v>4</v>
      </c>
      <c r="D18" s="66">
        <v>99</v>
      </c>
      <c r="E18" s="66">
        <v>5</v>
      </c>
    </row>
    <row r="19" spans="2:5" hidden="1" x14ac:dyDescent="0.25"/>
    <row r="20" spans="2:5" hidden="1" x14ac:dyDescent="0.25"/>
    <row r="21" spans="2:5" hidden="1" x14ac:dyDescent="0.25">
      <c r="B21" t="s">
        <v>43</v>
      </c>
      <c r="D21" s="73"/>
    </row>
    <row r="22" spans="2:5" hidden="1" x14ac:dyDescent="0.25">
      <c r="B22" t="s">
        <v>104</v>
      </c>
      <c r="C22" s="66">
        <v>1</v>
      </c>
    </row>
    <row r="23" spans="2:5" hidden="1" x14ac:dyDescent="0.25">
      <c r="B23" t="s">
        <v>105</v>
      </c>
      <c r="C23" s="66">
        <v>2</v>
      </c>
    </row>
    <row r="24" spans="2:5" hidden="1" x14ac:dyDescent="0.25">
      <c r="B24" t="s">
        <v>106</v>
      </c>
      <c r="C24" s="66">
        <v>3</v>
      </c>
    </row>
    <row r="25" spans="2:5" hidden="1" x14ac:dyDescent="0.25">
      <c r="B25" t="s">
        <v>107</v>
      </c>
      <c r="C25" s="66">
        <v>4</v>
      </c>
    </row>
    <row r="26" spans="2:5" hidden="1" x14ac:dyDescent="0.25">
      <c r="B26" t="s">
        <v>108</v>
      </c>
      <c r="C26" s="66">
        <v>5</v>
      </c>
    </row>
    <row r="27" spans="2:5" hidden="1" x14ac:dyDescent="0.25"/>
    <row r="28" spans="2:5" hidden="1" x14ac:dyDescent="0.25"/>
    <row r="29" spans="2:5" hidden="1" x14ac:dyDescent="0.25">
      <c r="B29" s="73" t="s">
        <v>110</v>
      </c>
    </row>
    <row r="30" spans="2:5" hidden="1" x14ac:dyDescent="0.25">
      <c r="B30" t="s">
        <v>46</v>
      </c>
      <c r="C30" s="66">
        <v>1</v>
      </c>
    </row>
    <row r="31" spans="2:5" hidden="1" x14ac:dyDescent="0.25">
      <c r="B31" t="s">
        <v>111</v>
      </c>
      <c r="C31" s="66">
        <v>2</v>
      </c>
    </row>
    <row r="32" spans="2:5" hidden="1" x14ac:dyDescent="0.25">
      <c r="B32" t="s">
        <v>112</v>
      </c>
      <c r="C32" s="66">
        <v>3</v>
      </c>
    </row>
    <row r="33" spans="2:10" hidden="1" x14ac:dyDescent="0.25">
      <c r="B33" t="s">
        <v>113</v>
      </c>
      <c r="C33" s="66">
        <v>4</v>
      </c>
    </row>
    <row r="34" spans="2:10" hidden="1" x14ac:dyDescent="0.25">
      <c r="B34" t="s">
        <v>114</v>
      </c>
      <c r="C34" s="66">
        <v>5</v>
      </c>
    </row>
    <row r="35" spans="2:10" hidden="1" x14ac:dyDescent="0.25"/>
    <row r="36" spans="2:10" hidden="1" x14ac:dyDescent="0.25">
      <c r="B36" t="s">
        <v>47</v>
      </c>
    </row>
    <row r="37" spans="2:10" hidden="1" x14ac:dyDescent="0.25">
      <c r="B37" t="s">
        <v>115</v>
      </c>
      <c r="C37" s="66">
        <v>1</v>
      </c>
    </row>
    <row r="38" spans="2:10" hidden="1" x14ac:dyDescent="0.25">
      <c r="B38" t="s">
        <v>116</v>
      </c>
      <c r="C38" s="66">
        <v>2</v>
      </c>
    </row>
    <row r="39" spans="2:10" hidden="1" x14ac:dyDescent="0.25">
      <c r="B39" t="s">
        <v>117</v>
      </c>
      <c r="C39" s="66">
        <v>3</v>
      </c>
    </row>
    <row r="40" spans="2:10" hidden="1" x14ac:dyDescent="0.25">
      <c r="B40" t="s">
        <v>118</v>
      </c>
      <c r="C40" s="66">
        <v>4</v>
      </c>
    </row>
    <row r="41" spans="2:10" hidden="1" x14ac:dyDescent="0.25">
      <c r="B41" t="s">
        <v>119</v>
      </c>
      <c r="C41" s="66">
        <v>5</v>
      </c>
    </row>
    <row r="42" spans="2:10" hidden="1" x14ac:dyDescent="0.25">
      <c r="F42" s="63">
        <f>+C3</f>
        <v>0</v>
      </c>
      <c r="G42" t="s">
        <v>52</v>
      </c>
    </row>
    <row r="43" spans="2:10" hidden="1" x14ac:dyDescent="0.25">
      <c r="F43" s="62">
        <v>0.03</v>
      </c>
      <c r="G43" t="s">
        <v>51</v>
      </c>
    </row>
    <row r="44" spans="2:10" hidden="1" x14ac:dyDescent="0.25">
      <c r="B44" t="s">
        <v>50</v>
      </c>
      <c r="F44" s="63">
        <f>F42*F43</f>
        <v>0</v>
      </c>
      <c r="J44" s="73" t="s">
        <v>90</v>
      </c>
    </row>
    <row r="45" spans="2:10" hidden="1" x14ac:dyDescent="0.25">
      <c r="B45" t="s">
        <v>53</v>
      </c>
      <c r="C45" s="67">
        <f t="shared" ref="C45:C46" si="1">D46</f>
        <v>0.5</v>
      </c>
      <c r="D45" s="62">
        <v>1</v>
      </c>
      <c r="E45">
        <v>5</v>
      </c>
      <c r="F45" s="63">
        <f>C45*$F$44</f>
        <v>0</v>
      </c>
      <c r="G45" s="63">
        <f t="shared" ref="G45:G49" si="2">D45*$F$44</f>
        <v>0</v>
      </c>
    </row>
    <row r="46" spans="2:10" hidden="1" x14ac:dyDescent="0.25">
      <c r="B46" t="s">
        <v>54</v>
      </c>
      <c r="C46" s="67">
        <f t="shared" si="1"/>
        <v>0.2</v>
      </c>
      <c r="D46" s="62">
        <v>0.5</v>
      </c>
      <c r="E46">
        <v>4</v>
      </c>
      <c r="F46" s="63">
        <f t="shared" ref="F46:F49" si="3">C46*$F$44</f>
        <v>0</v>
      </c>
      <c r="G46" s="63">
        <f t="shared" si="2"/>
        <v>0</v>
      </c>
    </row>
    <row r="47" spans="2:10" hidden="1" x14ac:dyDescent="0.25">
      <c r="B47" t="s">
        <v>55</v>
      </c>
      <c r="C47" s="67">
        <f>D48</f>
        <v>0.05</v>
      </c>
      <c r="D47" s="62">
        <v>0.2</v>
      </c>
      <c r="E47">
        <v>3</v>
      </c>
      <c r="F47" s="63">
        <f t="shared" si="3"/>
        <v>0</v>
      </c>
      <c r="G47" s="63">
        <f t="shared" si="2"/>
        <v>0</v>
      </c>
    </row>
    <row r="48" spans="2:10" hidden="1" x14ac:dyDescent="0.25">
      <c r="B48" t="s">
        <v>56</v>
      </c>
      <c r="C48" s="67">
        <f>D49</f>
        <v>0.01</v>
      </c>
      <c r="D48" s="62">
        <v>0.05</v>
      </c>
      <c r="E48">
        <v>2</v>
      </c>
      <c r="F48" s="63">
        <f t="shared" si="3"/>
        <v>0</v>
      </c>
      <c r="G48" s="63">
        <f t="shared" si="2"/>
        <v>0</v>
      </c>
    </row>
    <row r="49" spans="2:7" hidden="1" x14ac:dyDescent="0.25">
      <c r="B49" t="s">
        <v>57</v>
      </c>
      <c r="C49" s="67">
        <v>0</v>
      </c>
      <c r="D49" s="62">
        <v>0.01</v>
      </c>
      <c r="E49">
        <v>1</v>
      </c>
      <c r="F49" s="63">
        <f t="shared" si="3"/>
        <v>0</v>
      </c>
      <c r="G49" s="63">
        <f t="shared" si="2"/>
        <v>0</v>
      </c>
    </row>
    <row r="50" spans="2:7" hidden="1" x14ac:dyDescent="0.25"/>
    <row r="51" spans="2:7" hidden="1" x14ac:dyDescent="0.25"/>
    <row r="52" spans="2:7" hidden="1" x14ac:dyDescent="0.25"/>
    <row r="53" spans="2:7" hidden="1" x14ac:dyDescent="0.25">
      <c r="B53" t="s">
        <v>60</v>
      </c>
    </row>
    <row r="54" spans="2:7" hidden="1" x14ac:dyDescent="0.25">
      <c r="B54" s="64" t="s">
        <v>6</v>
      </c>
      <c r="C54" s="71" t="s">
        <v>88</v>
      </c>
      <c r="D54" s="64" t="s">
        <v>70</v>
      </c>
      <c r="E54">
        <v>0</v>
      </c>
      <c r="F54">
        <v>1.5</v>
      </c>
      <c r="G54" t="s">
        <v>6</v>
      </c>
    </row>
    <row r="55" spans="2:7" hidden="1" x14ac:dyDescent="0.25">
      <c r="B55" s="64" t="s">
        <v>86</v>
      </c>
      <c r="C55" s="71" t="s">
        <v>87</v>
      </c>
      <c r="D55" s="64" t="s">
        <v>70</v>
      </c>
      <c r="E55">
        <f>F54</f>
        <v>1.5</v>
      </c>
      <c r="F55">
        <v>2</v>
      </c>
      <c r="G55" t="s">
        <v>86</v>
      </c>
    </row>
    <row r="56" spans="2:7" hidden="1" x14ac:dyDescent="0.25">
      <c r="B56" s="60" t="s">
        <v>1</v>
      </c>
      <c r="C56" s="70" t="s">
        <v>66</v>
      </c>
      <c r="D56" s="60" t="s">
        <v>69</v>
      </c>
      <c r="E56">
        <f>F55</f>
        <v>2</v>
      </c>
      <c r="F56">
        <v>3</v>
      </c>
      <c r="G56" t="s">
        <v>1</v>
      </c>
    </row>
    <row r="57" spans="2:7" hidden="1" x14ac:dyDescent="0.25">
      <c r="B57" s="61" t="s">
        <v>0</v>
      </c>
      <c r="C57" s="69" t="s">
        <v>65</v>
      </c>
      <c r="D57" s="61" t="s">
        <v>68</v>
      </c>
      <c r="E57">
        <f>F56</f>
        <v>3</v>
      </c>
      <c r="F57">
        <v>4</v>
      </c>
      <c r="G57" t="s">
        <v>0</v>
      </c>
    </row>
    <row r="58" spans="2:7" hidden="1" x14ac:dyDescent="0.25">
      <c r="B58" s="65" t="s">
        <v>5</v>
      </c>
      <c r="C58" s="68" t="s">
        <v>62</v>
      </c>
      <c r="D58" s="65" t="s">
        <v>67</v>
      </c>
      <c r="E58">
        <v>4</v>
      </c>
      <c r="F58">
        <v>5</v>
      </c>
      <c r="G58" t="s">
        <v>5</v>
      </c>
    </row>
    <row r="59" spans="2:7" hidden="1" x14ac:dyDescent="0.25"/>
    <row r="60" spans="2:7" hidden="1" x14ac:dyDescent="0.25"/>
    <row r="61" spans="2:7" hidden="1" x14ac:dyDescent="0.25">
      <c r="B61" t="s">
        <v>64</v>
      </c>
    </row>
    <row r="62" spans="2:7" hidden="1" x14ac:dyDescent="0.25">
      <c r="B62" s="64" t="s">
        <v>6</v>
      </c>
      <c r="C62" s="71" t="s">
        <v>74</v>
      </c>
      <c r="D62" s="72" t="s">
        <v>88</v>
      </c>
    </row>
    <row r="63" spans="2:7" hidden="1" x14ac:dyDescent="0.25">
      <c r="B63" s="64" t="s">
        <v>86</v>
      </c>
      <c r="C63" s="71" t="s">
        <v>73</v>
      </c>
      <c r="D63" s="72" t="s">
        <v>87</v>
      </c>
    </row>
    <row r="64" spans="2:7" hidden="1" x14ac:dyDescent="0.25">
      <c r="B64" s="60" t="s">
        <v>1</v>
      </c>
      <c r="C64" s="70" t="s">
        <v>72</v>
      </c>
      <c r="D64" s="60" t="s">
        <v>66</v>
      </c>
    </row>
    <row r="65" spans="2:4" ht="16.5" hidden="1" customHeight="1" x14ac:dyDescent="0.25">
      <c r="B65" s="61" t="s">
        <v>0</v>
      </c>
      <c r="C65" s="69" t="s">
        <v>71</v>
      </c>
      <c r="D65" s="61" t="s">
        <v>65</v>
      </c>
    </row>
    <row r="66" spans="2:4" hidden="1" x14ac:dyDescent="0.25">
      <c r="B66" s="65" t="s">
        <v>5</v>
      </c>
      <c r="C66" s="68" t="s">
        <v>63</v>
      </c>
      <c r="D66" s="65" t="s">
        <v>62</v>
      </c>
    </row>
    <row r="67" spans="2:4" hidden="1" x14ac:dyDescent="0.25"/>
    <row r="68" spans="2:4" hidden="1" x14ac:dyDescent="0.25"/>
    <row r="69" spans="2:4" hidden="1" x14ac:dyDescent="0.25">
      <c r="B69" t="s">
        <v>80</v>
      </c>
    </row>
    <row r="70" spans="2:4" hidden="1" x14ac:dyDescent="0.25">
      <c r="B70" t="s">
        <v>75</v>
      </c>
      <c r="C70" s="66">
        <v>1</v>
      </c>
    </row>
    <row r="71" spans="2:4" hidden="1" x14ac:dyDescent="0.25">
      <c r="B71" t="s">
        <v>76</v>
      </c>
      <c r="C71" s="66">
        <v>2</v>
      </c>
    </row>
    <row r="72" spans="2:4" hidden="1" x14ac:dyDescent="0.25">
      <c r="B72" t="s">
        <v>77</v>
      </c>
      <c r="C72" s="66">
        <v>3</v>
      </c>
    </row>
    <row r="73" spans="2:4" hidden="1" x14ac:dyDescent="0.25">
      <c r="B73" t="s">
        <v>78</v>
      </c>
      <c r="C73" s="66">
        <v>4</v>
      </c>
    </row>
    <row r="74" spans="2:4" hidden="1" x14ac:dyDescent="0.25">
      <c r="B74" t="s">
        <v>79</v>
      </c>
      <c r="C74" s="66">
        <v>5</v>
      </c>
    </row>
    <row r="75" spans="2:4" hidden="1" x14ac:dyDescent="0.25"/>
    <row r="76" spans="2:4" hidden="1" x14ac:dyDescent="0.25"/>
  </sheetData>
  <sheetProtection algorithmName="SHA-512" hashValue="6GHcnWDMcRossApbZhVBggZF0/u1nfBfDnWvU4S8ZlxUDldcSiDmWUlyuY+Of41Un4s0d2ZSK3+15AvjZ9IDng==" saltValue="SiHurhviyXOkJX340Hnu9w==" spinCount="100000" sheet="1" objects="1" scenarios="1"/>
  <protectedRanges>
    <protectedRange sqref="C3" name="Rango1"/>
  </protectedRange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topLeftCell="A25" zoomScaleNormal="100" zoomScaleSheetLayoutView="100" workbookViewId="0">
      <selection activeCell="A32" sqref="A32:C32"/>
    </sheetView>
  </sheetViews>
  <sheetFormatPr baseColWidth="10" defaultRowHeight="14.25" x14ac:dyDescent="0.2"/>
  <cols>
    <col min="1" max="9" width="14.140625" style="100" customWidth="1"/>
    <col min="10" max="16384" width="11.42578125" style="100"/>
  </cols>
  <sheetData>
    <row r="1" spans="1:9" ht="57.75" customHeight="1" x14ac:dyDescent="0.2">
      <c r="A1" s="104"/>
      <c r="B1" s="137" t="s">
        <v>165</v>
      </c>
      <c r="C1" s="138"/>
      <c r="D1" s="138"/>
      <c r="E1" s="138"/>
      <c r="F1" s="138"/>
      <c r="G1" s="138"/>
      <c r="H1" s="138"/>
      <c r="I1" s="104"/>
    </row>
    <row r="2" spans="1:9" x14ac:dyDescent="0.2">
      <c r="A2" s="139" t="s">
        <v>163</v>
      </c>
      <c r="B2" s="139"/>
      <c r="C2" s="139"/>
      <c r="D2" s="139" t="s">
        <v>164</v>
      </c>
      <c r="E2" s="139"/>
      <c r="F2" s="139" t="s">
        <v>176</v>
      </c>
      <c r="G2" s="139"/>
      <c r="H2" s="105" t="s">
        <v>158</v>
      </c>
      <c r="I2" s="105" t="s">
        <v>159</v>
      </c>
    </row>
    <row r="3" spans="1:9" ht="7.5" customHeight="1" x14ac:dyDescent="0.2">
      <c r="A3" s="118"/>
      <c r="B3" s="118"/>
      <c r="C3" s="118"/>
      <c r="D3" s="118"/>
      <c r="E3" s="118"/>
      <c r="F3" s="118"/>
      <c r="G3" s="118"/>
      <c r="H3" s="118"/>
      <c r="I3" s="118"/>
    </row>
    <row r="4" spans="1:9" ht="24.75" customHeight="1" x14ac:dyDescent="0.2">
      <c r="A4" s="133" t="s">
        <v>140</v>
      </c>
      <c r="B4" s="133"/>
      <c r="C4" s="133"/>
      <c r="D4" s="133"/>
      <c r="E4" s="133"/>
      <c r="F4" s="133"/>
      <c r="G4" s="133"/>
      <c r="H4" s="133"/>
      <c r="I4" s="133"/>
    </row>
    <row r="5" spans="1:9" ht="7.5" customHeight="1" x14ac:dyDescent="0.2">
      <c r="A5" s="127"/>
      <c r="B5" s="127"/>
      <c r="C5" s="127"/>
      <c r="D5" s="127"/>
      <c r="E5" s="127"/>
      <c r="F5" s="127"/>
      <c r="G5" s="127"/>
      <c r="H5" s="127"/>
      <c r="I5" s="127"/>
    </row>
    <row r="6" spans="1:9" ht="64.5" customHeight="1" x14ac:dyDescent="0.2">
      <c r="A6" s="141" t="s">
        <v>122</v>
      </c>
      <c r="B6" s="141"/>
      <c r="C6" s="120" t="s">
        <v>124</v>
      </c>
      <c r="D6" s="120"/>
      <c r="E6" s="120"/>
      <c r="F6" s="120"/>
      <c r="G6" s="120"/>
      <c r="H6" s="120"/>
      <c r="I6" s="120"/>
    </row>
    <row r="7" spans="1:9" ht="41.25" customHeight="1" x14ac:dyDescent="0.2">
      <c r="A7" s="141" t="s">
        <v>123</v>
      </c>
      <c r="B7" s="141"/>
      <c r="C7" s="120" t="s">
        <v>138</v>
      </c>
      <c r="D7" s="120"/>
      <c r="E7" s="120"/>
      <c r="F7" s="120"/>
      <c r="G7" s="120"/>
      <c r="H7" s="120"/>
      <c r="I7" s="120"/>
    </row>
    <row r="8" spans="1:9" ht="7.5" customHeight="1" x14ac:dyDescent="0.2">
      <c r="A8" s="140"/>
      <c r="B8" s="140"/>
      <c r="C8" s="140"/>
      <c r="D8" s="140"/>
      <c r="E8" s="140"/>
      <c r="F8" s="140"/>
      <c r="G8" s="140"/>
      <c r="H8" s="140"/>
      <c r="I8" s="140"/>
    </row>
    <row r="9" spans="1:9" ht="21.75" customHeight="1" x14ac:dyDescent="0.2">
      <c r="A9" s="126" t="s">
        <v>125</v>
      </c>
      <c r="B9" s="126"/>
      <c r="C9" s="126"/>
      <c r="D9" s="126"/>
      <c r="E9" s="126"/>
      <c r="F9" s="126"/>
      <c r="G9" s="126"/>
      <c r="H9" s="126"/>
      <c r="I9" s="126"/>
    </row>
    <row r="10" spans="1:9" ht="7.5" customHeight="1" x14ac:dyDescent="0.2">
      <c r="A10" s="127"/>
      <c r="B10" s="127"/>
      <c r="C10" s="127"/>
      <c r="D10" s="127"/>
      <c r="E10" s="127"/>
      <c r="F10" s="127"/>
      <c r="G10" s="127"/>
      <c r="H10" s="127"/>
      <c r="I10" s="127"/>
    </row>
    <row r="11" spans="1:9" ht="18" customHeight="1" x14ac:dyDescent="0.2">
      <c r="A11" s="128" t="s">
        <v>126</v>
      </c>
      <c r="B11" s="128"/>
      <c r="C11" s="128"/>
      <c r="D11" s="128"/>
      <c r="E11" s="128"/>
      <c r="F11" s="128"/>
      <c r="G11" s="128"/>
      <c r="H11" s="128"/>
      <c r="I11" s="128"/>
    </row>
    <row r="12" spans="1:9" x14ac:dyDescent="0.2">
      <c r="A12" s="130" t="s">
        <v>130</v>
      </c>
      <c r="B12" s="130"/>
      <c r="C12" s="129" t="s">
        <v>167</v>
      </c>
      <c r="D12" s="129"/>
      <c r="E12" s="129"/>
      <c r="F12" s="129"/>
      <c r="G12" s="129"/>
      <c r="H12" s="129"/>
      <c r="I12" s="129"/>
    </row>
    <row r="13" spans="1:9" x14ac:dyDescent="0.2">
      <c r="A13" s="130" t="s">
        <v>155</v>
      </c>
      <c r="B13" s="130"/>
      <c r="C13" s="129" t="s">
        <v>168</v>
      </c>
      <c r="D13" s="129"/>
      <c r="E13" s="129"/>
      <c r="F13" s="129"/>
      <c r="G13" s="129"/>
      <c r="H13" s="129"/>
      <c r="I13" s="129"/>
    </row>
    <row r="14" spans="1:9" x14ac:dyDescent="0.2">
      <c r="A14" s="130" t="s">
        <v>145</v>
      </c>
      <c r="B14" s="130"/>
      <c r="C14" s="129" t="s">
        <v>169</v>
      </c>
      <c r="D14" s="129"/>
      <c r="E14" s="129"/>
      <c r="F14" s="129"/>
      <c r="G14" s="129"/>
      <c r="H14" s="129"/>
      <c r="I14" s="129"/>
    </row>
    <row r="15" spans="1:9" ht="30" customHeight="1" x14ac:dyDescent="0.2">
      <c r="A15" s="122" t="s">
        <v>127</v>
      </c>
      <c r="B15" s="122"/>
      <c r="C15" s="123" t="s">
        <v>146</v>
      </c>
      <c r="D15" s="123"/>
      <c r="E15" s="123"/>
      <c r="F15" s="123"/>
      <c r="G15" s="123"/>
      <c r="H15" s="123"/>
      <c r="I15" s="123"/>
    </row>
    <row r="16" spans="1:9" ht="30.75" customHeight="1" x14ac:dyDescent="0.2">
      <c r="A16" s="122" t="s">
        <v>128</v>
      </c>
      <c r="B16" s="122"/>
      <c r="C16" s="123" t="s">
        <v>147</v>
      </c>
      <c r="D16" s="123"/>
      <c r="E16" s="123"/>
      <c r="F16" s="123"/>
      <c r="G16" s="123"/>
      <c r="H16" s="123"/>
      <c r="I16" s="123"/>
    </row>
    <row r="17" spans="1:9" ht="27" customHeight="1" x14ac:dyDescent="0.2">
      <c r="A17" s="122" t="s">
        <v>148</v>
      </c>
      <c r="B17" s="122"/>
      <c r="C17" s="123" t="s">
        <v>170</v>
      </c>
      <c r="D17" s="123"/>
      <c r="E17" s="123"/>
      <c r="F17" s="123"/>
      <c r="G17" s="123"/>
      <c r="H17" s="123"/>
      <c r="I17" s="123"/>
    </row>
    <row r="18" spans="1:9" ht="30" customHeight="1" x14ac:dyDescent="0.2">
      <c r="A18" s="122" t="s">
        <v>149</v>
      </c>
      <c r="B18" s="122"/>
      <c r="C18" s="123" t="s">
        <v>171</v>
      </c>
      <c r="D18" s="123"/>
      <c r="E18" s="123"/>
      <c r="F18" s="123"/>
      <c r="G18" s="123"/>
      <c r="H18" s="123"/>
      <c r="I18" s="123"/>
    </row>
    <row r="19" spans="1:9" ht="40.5" customHeight="1" x14ac:dyDescent="0.2">
      <c r="A19" s="122" t="s">
        <v>150</v>
      </c>
      <c r="B19" s="122"/>
      <c r="C19" s="123" t="s">
        <v>92</v>
      </c>
      <c r="D19" s="123"/>
      <c r="E19" s="123"/>
      <c r="F19" s="123"/>
      <c r="G19" s="123"/>
      <c r="H19" s="123"/>
      <c r="I19" s="123"/>
    </row>
    <row r="20" spans="1:9" ht="42" customHeight="1" x14ac:dyDescent="0.2">
      <c r="A20" s="122" t="s">
        <v>143</v>
      </c>
      <c r="B20" s="122"/>
      <c r="C20" s="123" t="s">
        <v>93</v>
      </c>
      <c r="D20" s="123"/>
      <c r="E20" s="123"/>
      <c r="F20" s="123"/>
      <c r="G20" s="123"/>
      <c r="H20" s="123"/>
      <c r="I20" s="123"/>
    </row>
    <row r="21" spans="1:9" ht="51.75" customHeight="1" x14ac:dyDescent="0.2">
      <c r="A21" s="122" t="s">
        <v>144</v>
      </c>
      <c r="B21" s="122"/>
      <c r="C21" s="123" t="s">
        <v>172</v>
      </c>
      <c r="D21" s="123"/>
      <c r="E21" s="123"/>
      <c r="F21" s="123"/>
      <c r="G21" s="123"/>
      <c r="H21" s="123"/>
      <c r="I21" s="123"/>
    </row>
    <row r="22" spans="1:9" ht="18" customHeight="1" x14ac:dyDescent="0.2">
      <c r="A22" s="122" t="s">
        <v>151</v>
      </c>
      <c r="B22" s="122"/>
      <c r="C22" s="123" t="s">
        <v>152</v>
      </c>
      <c r="D22" s="123"/>
      <c r="E22" s="123"/>
      <c r="F22" s="123"/>
      <c r="G22" s="123"/>
      <c r="H22" s="123"/>
      <c r="I22" s="123"/>
    </row>
    <row r="23" spans="1:9" ht="30" customHeight="1" x14ac:dyDescent="0.2">
      <c r="A23" s="122" t="s">
        <v>129</v>
      </c>
      <c r="B23" s="122"/>
      <c r="C23" s="123" t="s">
        <v>173</v>
      </c>
      <c r="D23" s="123"/>
      <c r="E23" s="123"/>
      <c r="F23" s="123"/>
      <c r="G23" s="123"/>
      <c r="H23" s="123"/>
      <c r="I23" s="123"/>
    </row>
    <row r="24" spans="1:9" ht="29.25" customHeight="1" x14ac:dyDescent="0.2">
      <c r="A24" s="122" t="s">
        <v>153</v>
      </c>
      <c r="B24" s="122"/>
      <c r="C24" s="123" t="s">
        <v>94</v>
      </c>
      <c r="D24" s="123"/>
      <c r="E24" s="123"/>
      <c r="F24" s="123"/>
      <c r="G24" s="123"/>
      <c r="H24" s="123"/>
      <c r="I24" s="123"/>
    </row>
    <row r="25" spans="1:9" ht="38.25" customHeight="1" x14ac:dyDescent="0.2">
      <c r="A25" s="122" t="s">
        <v>154</v>
      </c>
      <c r="B25" s="122"/>
      <c r="C25" s="123" t="s">
        <v>109</v>
      </c>
      <c r="D25" s="123"/>
      <c r="E25" s="123"/>
      <c r="F25" s="123"/>
      <c r="G25" s="123"/>
      <c r="H25" s="123"/>
      <c r="I25" s="123"/>
    </row>
    <row r="26" spans="1:9" x14ac:dyDescent="0.2">
      <c r="A26" s="132"/>
      <c r="B26" s="132"/>
      <c r="C26" s="132"/>
      <c r="D26" s="132"/>
      <c r="E26" s="132"/>
      <c r="F26" s="132"/>
      <c r="G26" s="132"/>
      <c r="H26" s="132"/>
      <c r="I26" s="132"/>
    </row>
    <row r="27" spans="1:9" x14ac:dyDescent="0.2">
      <c r="A27" s="131" t="s">
        <v>131</v>
      </c>
      <c r="B27" s="131"/>
      <c r="C27" s="131"/>
      <c r="D27" s="131"/>
      <c r="E27" s="131"/>
      <c r="F27" s="131"/>
      <c r="G27" s="131"/>
      <c r="H27" s="131"/>
      <c r="I27" s="131"/>
    </row>
    <row r="28" spans="1:9" x14ac:dyDescent="0.2">
      <c r="A28" s="124" t="s">
        <v>132</v>
      </c>
      <c r="B28" s="124"/>
      <c r="C28" s="124"/>
      <c r="D28" s="124" t="s">
        <v>133</v>
      </c>
      <c r="E28" s="124"/>
      <c r="F28" s="124"/>
      <c r="G28" s="124" t="s">
        <v>134</v>
      </c>
      <c r="H28" s="124"/>
      <c r="I28" s="124"/>
    </row>
    <row r="29" spans="1:9" ht="15.75" customHeight="1" x14ac:dyDescent="0.2">
      <c r="A29" s="119">
        <v>1</v>
      </c>
      <c r="B29" s="119"/>
      <c r="C29" s="119"/>
      <c r="D29" s="125" t="s">
        <v>142</v>
      </c>
      <c r="E29" s="125"/>
      <c r="F29" s="125"/>
      <c r="G29" s="121">
        <v>42776</v>
      </c>
      <c r="H29" s="119"/>
      <c r="I29" s="119"/>
    </row>
    <row r="30" spans="1:9" ht="207.75" customHeight="1" x14ac:dyDescent="0.2">
      <c r="A30" s="119">
        <v>2</v>
      </c>
      <c r="B30" s="119"/>
      <c r="C30" s="119"/>
      <c r="D30" s="120" t="s">
        <v>156</v>
      </c>
      <c r="E30" s="120"/>
      <c r="F30" s="120"/>
      <c r="G30" s="121">
        <v>44181</v>
      </c>
      <c r="H30" s="121"/>
      <c r="I30" s="121"/>
    </row>
    <row r="31" spans="1:9" ht="80.25" customHeight="1" x14ac:dyDescent="0.2">
      <c r="A31" s="119">
        <v>3</v>
      </c>
      <c r="B31" s="119"/>
      <c r="C31" s="119"/>
      <c r="D31" s="120" t="s">
        <v>166</v>
      </c>
      <c r="E31" s="120"/>
      <c r="F31" s="120"/>
      <c r="G31" s="121">
        <v>44957</v>
      </c>
      <c r="H31" s="121"/>
      <c r="I31" s="121"/>
    </row>
    <row r="32" spans="1:9" ht="128.25" customHeight="1" x14ac:dyDescent="0.2">
      <c r="A32" s="134" t="s">
        <v>177</v>
      </c>
      <c r="B32" s="135"/>
      <c r="C32" s="136"/>
      <c r="D32" s="134" t="s">
        <v>141</v>
      </c>
      <c r="E32" s="135"/>
      <c r="F32" s="136"/>
      <c r="G32" s="134" t="s">
        <v>174</v>
      </c>
      <c r="H32" s="135"/>
      <c r="I32" s="136"/>
    </row>
    <row r="33" spans="1:9" x14ac:dyDescent="0.2">
      <c r="A33" s="133" t="s">
        <v>135</v>
      </c>
      <c r="B33" s="133"/>
      <c r="C33" s="133"/>
      <c r="D33" s="133" t="s">
        <v>136</v>
      </c>
      <c r="E33" s="133"/>
      <c r="F33" s="133"/>
      <c r="G33" s="133" t="s">
        <v>137</v>
      </c>
      <c r="H33" s="133"/>
      <c r="I33" s="133"/>
    </row>
    <row r="34" spans="1:9" ht="61.5" customHeight="1" x14ac:dyDescent="0.2">
      <c r="A34" s="118"/>
      <c r="B34" s="118"/>
      <c r="C34" s="118"/>
      <c r="D34" s="118"/>
      <c r="E34" s="118"/>
      <c r="F34" s="118"/>
      <c r="G34" s="118"/>
      <c r="H34" s="118"/>
      <c r="I34" s="118"/>
    </row>
  </sheetData>
  <mergeCells count="64">
    <mergeCell ref="B1:H1"/>
    <mergeCell ref="A2:C2"/>
    <mergeCell ref="D2:E2"/>
    <mergeCell ref="F2:G2"/>
    <mergeCell ref="A8:I8"/>
    <mergeCell ref="A4:I4"/>
    <mergeCell ref="A3:I3"/>
    <mergeCell ref="A5:I5"/>
    <mergeCell ref="A6:B6"/>
    <mergeCell ref="C6:I6"/>
    <mergeCell ref="A7:B7"/>
    <mergeCell ref="C7:I7"/>
    <mergeCell ref="A27:I27"/>
    <mergeCell ref="A26:I26"/>
    <mergeCell ref="A33:C33"/>
    <mergeCell ref="D33:F33"/>
    <mergeCell ref="G33:I33"/>
    <mergeCell ref="A30:C30"/>
    <mergeCell ref="D30:F30"/>
    <mergeCell ref="G30:I30"/>
    <mergeCell ref="A32:C32"/>
    <mergeCell ref="D32:F32"/>
    <mergeCell ref="G32:I32"/>
    <mergeCell ref="A9:I9"/>
    <mergeCell ref="A10:I10"/>
    <mergeCell ref="A11:I11"/>
    <mergeCell ref="A15:B15"/>
    <mergeCell ref="C15:I15"/>
    <mergeCell ref="C12:I12"/>
    <mergeCell ref="C13:I13"/>
    <mergeCell ref="C14:I14"/>
    <mergeCell ref="A12:B12"/>
    <mergeCell ref="A13:B13"/>
    <mergeCell ref="A14:B14"/>
    <mergeCell ref="C16:I16"/>
    <mergeCell ref="A17:B17"/>
    <mergeCell ref="A18:B18"/>
    <mergeCell ref="A19:B19"/>
    <mergeCell ref="C17:I17"/>
    <mergeCell ref="C18:I18"/>
    <mergeCell ref="C19:I19"/>
    <mergeCell ref="A16:B16"/>
    <mergeCell ref="C20:I20"/>
    <mergeCell ref="A21:B21"/>
    <mergeCell ref="C21:I21"/>
    <mergeCell ref="A22:B22"/>
    <mergeCell ref="C22:I22"/>
    <mergeCell ref="A20:B20"/>
    <mergeCell ref="A34:I34"/>
    <mergeCell ref="A31:C31"/>
    <mergeCell ref="D31:F31"/>
    <mergeCell ref="G31:I31"/>
    <mergeCell ref="A23:B23"/>
    <mergeCell ref="C23:I23"/>
    <mergeCell ref="A28:C28"/>
    <mergeCell ref="D28:F28"/>
    <mergeCell ref="G28:I28"/>
    <mergeCell ref="A29:C29"/>
    <mergeCell ref="D29:F29"/>
    <mergeCell ref="G29:I29"/>
    <mergeCell ref="C24:I24"/>
    <mergeCell ref="C25:I25"/>
    <mergeCell ref="A24:B24"/>
    <mergeCell ref="A25:B25"/>
  </mergeCells>
  <phoneticPr fontId="18" type="noConversion"/>
  <pageMargins left="0.7" right="0.7" top="0.75" bottom="0.75" header="0.3" footer="0.3"/>
  <pageSetup paperSize="9" scale="60"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174" t="s">
        <v>7</v>
      </c>
      <c r="C2" s="175"/>
      <c r="D2" s="175"/>
      <c r="E2" s="175"/>
      <c r="F2" s="176"/>
    </row>
    <row r="3" spans="2:6" ht="14.45" customHeight="1" x14ac:dyDescent="0.25">
      <c r="B3" s="177"/>
      <c r="C3" s="178"/>
      <c r="D3" s="178"/>
      <c r="E3" s="178"/>
      <c r="F3" s="179"/>
    </row>
    <row r="4" spans="2:6" ht="14.45" customHeight="1" thickBot="1" x14ac:dyDescent="0.3">
      <c r="B4" s="180"/>
      <c r="C4" s="181"/>
      <c r="D4" s="181"/>
      <c r="E4" s="181"/>
      <c r="F4" s="182"/>
    </row>
    <row r="5" spans="2:6" ht="16.5" thickBot="1" x14ac:dyDescent="0.3">
      <c r="B5" s="183" t="s">
        <v>8</v>
      </c>
      <c r="C5" s="184"/>
      <c r="D5" s="160"/>
      <c r="E5" s="161"/>
      <c r="F5" s="162"/>
    </row>
    <row r="6" spans="2:6" ht="5.0999999999999996" customHeight="1" thickBot="1" x14ac:dyDescent="0.3">
      <c r="B6" s="39"/>
      <c r="C6" s="39"/>
      <c r="D6" s="39"/>
      <c r="E6" s="39"/>
      <c r="F6" s="28"/>
    </row>
    <row r="7" spans="2:6" ht="15" customHeight="1" x14ac:dyDescent="0.25">
      <c r="B7" s="163" t="s">
        <v>9</v>
      </c>
      <c r="C7" s="163" t="s">
        <v>10</v>
      </c>
      <c r="D7" s="163" t="s">
        <v>34</v>
      </c>
      <c r="E7" s="185" t="s">
        <v>11</v>
      </c>
      <c r="F7" s="163" t="s">
        <v>12</v>
      </c>
    </row>
    <row r="8" spans="2:6" ht="43.7" customHeight="1" thickBot="1" x14ac:dyDescent="0.3">
      <c r="B8" s="164"/>
      <c r="C8" s="164"/>
      <c r="D8" s="164"/>
      <c r="E8" s="186"/>
      <c r="F8" s="164"/>
    </row>
    <row r="9" spans="2:6" ht="15.6" customHeight="1" x14ac:dyDescent="0.25">
      <c r="B9" s="167" t="s">
        <v>29</v>
      </c>
      <c r="C9" s="165"/>
      <c r="D9" s="165" t="s">
        <v>35</v>
      </c>
      <c r="E9" s="169">
        <v>10</v>
      </c>
      <c r="F9" s="172" t="s">
        <v>3</v>
      </c>
    </row>
    <row r="10" spans="2:6" x14ac:dyDescent="0.25">
      <c r="B10" s="168"/>
      <c r="C10" s="166"/>
      <c r="D10" s="166"/>
      <c r="E10" s="170"/>
      <c r="F10" s="173"/>
    </row>
    <row r="11" spans="2:6" x14ac:dyDescent="0.25">
      <c r="B11" s="168" t="s">
        <v>29</v>
      </c>
      <c r="C11" s="166"/>
      <c r="D11" s="166" t="s">
        <v>35</v>
      </c>
      <c r="E11" s="171">
        <v>10</v>
      </c>
      <c r="F11" s="173" t="s">
        <v>30</v>
      </c>
    </row>
    <row r="12" spans="2:6" x14ac:dyDescent="0.25">
      <c r="B12" s="168"/>
      <c r="C12" s="166"/>
      <c r="D12" s="166"/>
      <c r="E12" s="171"/>
      <c r="F12" s="173"/>
    </row>
    <row r="13" spans="2:6" ht="15.75" thickBot="1" x14ac:dyDescent="0.3">
      <c r="B13" s="59"/>
      <c r="C13" s="24"/>
      <c r="D13" s="24"/>
      <c r="E13" s="37"/>
      <c r="F13" s="38"/>
    </row>
    <row r="14" spans="2:6" ht="15.75" thickBot="1" x14ac:dyDescent="0.3">
      <c r="B14" s="142" t="s">
        <v>31</v>
      </c>
      <c r="C14" s="143"/>
      <c r="D14" s="144"/>
      <c r="E14" s="21">
        <f>SUM(E9:E13)</f>
        <v>20</v>
      </c>
      <c r="F14" s="20"/>
    </row>
    <row r="15" spans="2:6" ht="15.75" thickBot="1" x14ac:dyDescent="0.3">
      <c r="B15" s="145" t="s">
        <v>32</v>
      </c>
      <c r="C15" s="146"/>
      <c r="D15" s="147"/>
      <c r="E15" s="22"/>
      <c r="F15" s="19"/>
    </row>
    <row r="16" spans="2:6" ht="15.75" thickBot="1" x14ac:dyDescent="0.3">
      <c r="B16" s="148" t="s">
        <v>33</v>
      </c>
      <c r="C16" s="149"/>
      <c r="D16" s="150"/>
      <c r="E16" s="23"/>
      <c r="F16" s="12"/>
    </row>
    <row r="17" spans="2:8" x14ac:dyDescent="0.25">
      <c r="B17" s="151" t="s">
        <v>38</v>
      </c>
      <c r="C17" s="152"/>
      <c r="D17" s="152"/>
      <c r="E17" s="152"/>
      <c r="F17" s="153"/>
    </row>
    <row r="18" spans="2:8" x14ac:dyDescent="0.25">
      <c r="B18" s="154"/>
      <c r="C18" s="155"/>
      <c r="D18" s="155"/>
      <c r="E18" s="155"/>
      <c r="F18" s="156"/>
    </row>
    <row r="19" spans="2:8" ht="15.75" thickBot="1" x14ac:dyDescent="0.3">
      <c r="B19" s="157"/>
      <c r="C19" s="158"/>
      <c r="D19" s="158"/>
      <c r="E19" s="158"/>
      <c r="F19" s="159"/>
    </row>
    <row r="20" spans="2:8" x14ac:dyDescent="0.25">
      <c r="B20" s="13"/>
      <c r="C20" s="13"/>
      <c r="D20" s="13"/>
      <c r="E20" s="13"/>
      <c r="F20" s="13"/>
    </row>
    <row r="21" spans="2:8" x14ac:dyDescent="0.25">
      <c r="B21" s="58" t="s">
        <v>39</v>
      </c>
      <c r="C21" s="3"/>
    </row>
    <row r="22" spans="2:8" x14ac:dyDescent="0.25">
      <c r="B22" s="3"/>
      <c r="C22" s="3"/>
      <c r="D22" s="3"/>
      <c r="E22" s="3"/>
      <c r="F22" s="3"/>
      <c r="G22" s="3"/>
      <c r="H22" s="3"/>
    </row>
    <row r="23" spans="2:8" x14ac:dyDescent="0.25">
      <c r="B23" s="3"/>
      <c r="C23" s="25"/>
      <c r="D23" s="25"/>
      <c r="E23" s="26"/>
      <c r="F23" s="26"/>
      <c r="G23" s="26"/>
      <c r="H23" s="3"/>
    </row>
    <row r="24" spans="2:8" x14ac:dyDescent="0.25">
      <c r="C24" s="3"/>
      <c r="D24" s="27"/>
      <c r="E24" s="3"/>
      <c r="F24" s="3"/>
      <c r="G24" s="3"/>
      <c r="H24" s="3"/>
    </row>
    <row r="25" spans="2:8" x14ac:dyDescent="0.25">
      <c r="C25" s="3"/>
      <c r="D25" s="3"/>
      <c r="E25" s="3"/>
      <c r="F25" s="3"/>
      <c r="G25" s="3"/>
      <c r="H25" s="3"/>
    </row>
    <row r="26" spans="2:8" x14ac:dyDescent="0.25">
      <c r="C26" s="3"/>
      <c r="D26" s="3"/>
      <c r="E26" s="3"/>
      <c r="F26" s="3"/>
      <c r="G26" s="3"/>
      <c r="H26" s="3"/>
    </row>
    <row r="27" spans="2:8" x14ac:dyDescent="0.25">
      <c r="C27" s="3"/>
      <c r="D27" s="3"/>
      <c r="E27" s="3"/>
      <c r="F27" s="3"/>
      <c r="G27" s="3"/>
      <c r="H27" s="3"/>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formula1>"Si,No"</formula1>
    </dataValidation>
    <dataValidation type="list" allowBlank="1" showInputMessage="1" showErrorMessage="1" sqref="D9:D12">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1" ht="15.75" thickBot="1" x14ac:dyDescent="0.3"/>
    <row r="2" spans="2:21" ht="14.45" customHeight="1" x14ac:dyDescent="0.25">
      <c r="B2" s="204" t="s">
        <v>40</v>
      </c>
      <c r="C2" s="175"/>
      <c r="D2" s="175"/>
      <c r="E2" s="175"/>
      <c r="F2" s="175"/>
      <c r="G2" s="175"/>
      <c r="H2" s="175"/>
      <c r="I2" s="175"/>
      <c r="J2" s="175"/>
      <c r="K2" s="175"/>
      <c r="L2" s="175"/>
      <c r="M2" s="175"/>
      <c r="N2" s="175"/>
      <c r="O2" s="175"/>
      <c r="P2" s="175"/>
      <c r="Q2" s="175"/>
      <c r="R2" s="175"/>
      <c r="S2" s="175"/>
      <c r="T2" s="176"/>
    </row>
    <row r="3" spans="2:21" ht="14.45" customHeight="1" x14ac:dyDescent="0.25">
      <c r="B3" s="205"/>
      <c r="C3" s="178"/>
      <c r="D3" s="178"/>
      <c r="E3" s="178"/>
      <c r="F3" s="178"/>
      <c r="G3" s="178"/>
      <c r="H3" s="178"/>
      <c r="I3" s="178"/>
      <c r="J3" s="178"/>
      <c r="K3" s="178"/>
      <c r="L3" s="178"/>
      <c r="M3" s="178"/>
      <c r="N3" s="178"/>
      <c r="O3" s="178"/>
      <c r="P3" s="178"/>
      <c r="Q3" s="178"/>
      <c r="R3" s="178"/>
      <c r="S3" s="178"/>
      <c r="T3" s="179"/>
      <c r="U3" s="3"/>
    </row>
    <row r="4" spans="2:21" ht="14.45" customHeight="1" thickBot="1" x14ac:dyDescent="0.3">
      <c r="B4" s="206"/>
      <c r="C4" s="207"/>
      <c r="D4" s="207"/>
      <c r="E4" s="207"/>
      <c r="F4" s="207"/>
      <c r="G4" s="207"/>
      <c r="H4" s="207"/>
      <c r="I4" s="207"/>
      <c r="J4" s="207"/>
      <c r="K4" s="207"/>
      <c r="L4" s="207"/>
      <c r="M4" s="207"/>
      <c r="N4" s="207"/>
      <c r="O4" s="207"/>
      <c r="P4" s="207"/>
      <c r="Q4" s="207"/>
      <c r="R4" s="207"/>
      <c r="S4" s="207"/>
      <c r="T4" s="208"/>
      <c r="U4" s="3"/>
    </row>
    <row r="5" spans="2:21" ht="16.5" thickBot="1" x14ac:dyDescent="0.3">
      <c r="B5" s="209" t="s">
        <v>4</v>
      </c>
      <c r="C5" s="210"/>
      <c r="D5" s="210"/>
      <c r="E5" s="210"/>
      <c r="F5" s="210"/>
      <c r="G5" s="210"/>
      <c r="H5" s="210"/>
      <c r="I5" s="210"/>
      <c r="J5" s="210"/>
      <c r="K5" s="210"/>
      <c r="L5" s="210"/>
      <c r="M5" s="210"/>
      <c r="N5" s="210"/>
      <c r="O5" s="210"/>
      <c r="P5" s="210"/>
      <c r="Q5" s="210"/>
      <c r="R5" s="210"/>
      <c r="S5" s="210"/>
      <c r="T5" s="211"/>
      <c r="U5" s="3"/>
    </row>
    <row r="6" spans="2:21" ht="16.5" thickBot="1" x14ac:dyDescent="0.3">
      <c r="B6" s="183" t="s">
        <v>8</v>
      </c>
      <c r="C6" s="184"/>
      <c r="D6" s="15"/>
      <c r="E6" s="212"/>
      <c r="F6" s="213"/>
      <c r="G6" s="213"/>
      <c r="H6" s="213"/>
      <c r="I6" s="213"/>
      <c r="J6" s="213"/>
      <c r="K6" s="213"/>
      <c r="L6" s="213"/>
      <c r="M6" s="213"/>
      <c r="N6" s="213"/>
      <c r="O6" s="213"/>
      <c r="P6" s="213"/>
      <c r="Q6" s="213"/>
      <c r="R6" s="213"/>
      <c r="S6" s="213"/>
      <c r="T6" s="214"/>
      <c r="U6" s="3"/>
    </row>
    <row r="7" spans="2:21" ht="15" hidden="1" customHeight="1" thickBot="1" x14ac:dyDescent="0.3">
      <c r="B7" s="14"/>
      <c r="C7" s="14"/>
      <c r="D7" s="14"/>
      <c r="E7" s="14"/>
      <c r="F7" s="14"/>
      <c r="G7" s="14"/>
      <c r="H7" s="14"/>
      <c r="I7" s="14"/>
      <c r="J7" s="14"/>
      <c r="K7" s="14"/>
      <c r="L7" s="14"/>
      <c r="M7" s="14"/>
      <c r="N7" s="14"/>
      <c r="O7" s="14"/>
      <c r="P7" s="14"/>
      <c r="Q7" s="14"/>
      <c r="R7" s="14"/>
      <c r="S7" s="14"/>
      <c r="T7" s="29"/>
      <c r="U7" s="3"/>
    </row>
    <row r="8" spans="2:21" ht="15" customHeight="1" thickBot="1" x14ac:dyDescent="0.3">
      <c r="B8" s="163" t="s">
        <v>37</v>
      </c>
      <c r="C8" s="163" t="s">
        <v>10</v>
      </c>
      <c r="D8" s="163" t="s">
        <v>34</v>
      </c>
      <c r="E8" s="219" t="s">
        <v>11</v>
      </c>
      <c r="F8" s="163" t="s">
        <v>13</v>
      </c>
      <c r="G8" s="163" t="s">
        <v>14</v>
      </c>
      <c r="H8" s="216" t="s">
        <v>15</v>
      </c>
      <c r="I8" s="217"/>
      <c r="J8" s="217"/>
      <c r="K8" s="217"/>
      <c r="L8" s="217"/>
      <c r="M8" s="217"/>
      <c r="N8" s="217"/>
      <c r="O8" s="217"/>
      <c r="P8" s="217"/>
      <c r="Q8" s="217"/>
      <c r="R8" s="217"/>
      <c r="S8" s="217"/>
      <c r="T8" s="218"/>
    </row>
    <row r="9" spans="2:21" ht="43.7" customHeight="1" thickBot="1" x14ac:dyDescent="0.3">
      <c r="B9" s="215"/>
      <c r="C9" s="215"/>
      <c r="D9" s="215"/>
      <c r="E9" s="220"/>
      <c r="F9" s="215"/>
      <c r="G9" s="215"/>
      <c r="H9" s="4" t="s">
        <v>16</v>
      </c>
      <c r="I9" s="5" t="s">
        <v>17</v>
      </c>
      <c r="J9" s="6" t="s">
        <v>18</v>
      </c>
      <c r="K9" s="6" t="s">
        <v>19</v>
      </c>
      <c r="L9" s="6" t="s">
        <v>20</v>
      </c>
      <c r="M9" s="6" t="s">
        <v>21</v>
      </c>
      <c r="N9" s="6" t="s">
        <v>22</v>
      </c>
      <c r="O9" s="6" t="s">
        <v>23</v>
      </c>
      <c r="P9" s="6" t="s">
        <v>24</v>
      </c>
      <c r="Q9" s="6" t="s">
        <v>25</v>
      </c>
      <c r="R9" s="6" t="s">
        <v>26</v>
      </c>
      <c r="S9" s="6" t="s">
        <v>27</v>
      </c>
      <c r="T9" s="7" t="s">
        <v>28</v>
      </c>
    </row>
    <row r="10" spans="2:21" ht="15" customHeight="1" x14ac:dyDescent="0.25">
      <c r="B10" s="196" t="s">
        <v>29</v>
      </c>
      <c r="C10" s="196"/>
      <c r="D10" s="201" t="s">
        <v>35</v>
      </c>
      <c r="E10" s="202"/>
      <c r="F10" s="194"/>
      <c r="G10" s="190"/>
      <c r="H10" s="44" t="s">
        <v>36</v>
      </c>
      <c r="I10" s="41"/>
      <c r="J10" s="31"/>
      <c r="K10" s="31"/>
      <c r="L10" s="31"/>
      <c r="M10" s="31"/>
      <c r="N10" s="31"/>
      <c r="O10" s="31"/>
      <c r="P10" s="31"/>
      <c r="Q10" s="31"/>
      <c r="R10" s="31"/>
      <c r="S10" s="31"/>
      <c r="T10" s="32"/>
    </row>
    <row r="11" spans="2:21" x14ac:dyDescent="0.25">
      <c r="B11" s="197"/>
      <c r="C11" s="197"/>
      <c r="D11" s="200"/>
      <c r="E11" s="203"/>
      <c r="F11" s="195"/>
      <c r="G11" s="191"/>
      <c r="H11" s="45" t="s">
        <v>36</v>
      </c>
      <c r="I11" s="42"/>
      <c r="J11" s="8"/>
      <c r="K11" s="8"/>
      <c r="L11" s="8"/>
      <c r="M11" s="8"/>
      <c r="N11" s="8"/>
      <c r="O11" s="8"/>
      <c r="P11" s="8"/>
      <c r="Q11" s="8"/>
      <c r="R11" s="8"/>
      <c r="S11" s="8"/>
      <c r="T11" s="9"/>
    </row>
    <row r="12" spans="2:21" x14ac:dyDescent="0.25">
      <c r="B12" s="197"/>
      <c r="C12" s="199"/>
      <c r="D12" s="200"/>
      <c r="E12" s="198"/>
      <c r="F12" s="193"/>
      <c r="G12" s="192"/>
      <c r="H12" s="45" t="s">
        <v>36</v>
      </c>
      <c r="I12" s="42"/>
      <c r="J12" s="8"/>
      <c r="K12" s="8"/>
      <c r="L12" s="8"/>
      <c r="M12" s="8"/>
      <c r="N12" s="8"/>
      <c r="O12" s="8"/>
      <c r="P12" s="8"/>
      <c r="Q12" s="8"/>
      <c r="R12" s="8"/>
      <c r="S12" s="8"/>
      <c r="T12" s="9"/>
    </row>
    <row r="13" spans="2:21" x14ac:dyDescent="0.25">
      <c r="B13" s="197"/>
      <c r="C13" s="199"/>
      <c r="D13" s="200"/>
      <c r="E13" s="198"/>
      <c r="F13" s="193"/>
      <c r="G13" s="192"/>
      <c r="H13" s="45" t="s">
        <v>36</v>
      </c>
      <c r="I13" s="42"/>
      <c r="J13" s="8"/>
      <c r="K13" s="8"/>
      <c r="L13" s="8"/>
      <c r="M13" s="8"/>
      <c r="N13" s="8"/>
      <c r="O13" s="8"/>
      <c r="P13" s="8"/>
      <c r="Q13" s="8"/>
      <c r="R13" s="8"/>
      <c r="S13" s="8"/>
      <c r="T13" s="9"/>
    </row>
    <row r="14" spans="2:21" ht="15.75" thickBot="1" x14ac:dyDescent="0.3">
      <c r="B14" s="16"/>
      <c r="C14" s="17"/>
      <c r="D14" s="36"/>
      <c r="E14" s="35"/>
      <c r="F14" s="18"/>
      <c r="G14" s="40"/>
      <c r="H14" s="46" t="s">
        <v>36</v>
      </c>
      <c r="I14" s="43"/>
      <c r="J14" s="33"/>
      <c r="K14" s="33"/>
      <c r="L14" s="33"/>
      <c r="M14" s="33"/>
      <c r="N14" s="33"/>
      <c r="O14" s="33"/>
      <c r="P14" s="33"/>
      <c r="Q14" s="33"/>
      <c r="R14" s="33"/>
      <c r="S14" s="33"/>
      <c r="T14" s="34"/>
    </row>
    <row r="15" spans="2:21" ht="15.75" thickBot="1" x14ac:dyDescent="0.3">
      <c r="B15" s="187" t="s">
        <v>31</v>
      </c>
      <c r="C15" s="188"/>
      <c r="D15" s="189"/>
      <c r="E15" s="30">
        <f>SUM(E10:E14)</f>
        <v>0</v>
      </c>
      <c r="F15" s="48"/>
      <c r="G15" s="49"/>
      <c r="H15" s="50"/>
      <c r="I15" s="50"/>
      <c r="J15" s="50"/>
      <c r="K15" s="49"/>
      <c r="L15" s="50"/>
      <c r="M15" s="50"/>
      <c r="N15" s="50"/>
      <c r="O15" s="50"/>
      <c r="P15" s="50"/>
      <c r="Q15" s="50"/>
      <c r="R15" s="50"/>
      <c r="S15" s="50"/>
      <c r="T15" s="51"/>
    </row>
    <row r="16" spans="2:21" ht="15.75" thickBot="1" x14ac:dyDescent="0.3">
      <c r="B16" s="145" t="s">
        <v>32</v>
      </c>
      <c r="C16" s="146"/>
      <c r="D16" s="147"/>
      <c r="E16" s="10"/>
      <c r="F16" s="52"/>
      <c r="G16" s="27"/>
      <c r="H16" s="3"/>
      <c r="I16" s="3"/>
      <c r="J16" s="3"/>
      <c r="K16" s="27"/>
      <c r="L16" s="3"/>
      <c r="M16" s="3"/>
      <c r="N16" s="3"/>
      <c r="O16" s="3"/>
      <c r="P16" s="3"/>
      <c r="Q16" s="3"/>
      <c r="R16" s="3"/>
      <c r="S16" s="3"/>
      <c r="T16" s="53"/>
    </row>
    <row r="17" spans="2:20" ht="15.75" thickBot="1" x14ac:dyDescent="0.3">
      <c r="B17" s="145" t="s">
        <v>33</v>
      </c>
      <c r="C17" s="146"/>
      <c r="D17" s="147"/>
      <c r="E17" s="11">
        <f>+E16-E15</f>
        <v>0</v>
      </c>
      <c r="F17" s="54"/>
      <c r="G17" s="55"/>
      <c r="H17" s="56"/>
      <c r="I17" s="56"/>
      <c r="J17" s="56"/>
      <c r="K17" s="55"/>
      <c r="L17" s="56"/>
      <c r="M17" s="56"/>
      <c r="N17" s="56"/>
      <c r="O17" s="56"/>
      <c r="P17" s="56"/>
      <c r="Q17" s="56"/>
      <c r="R17" s="56"/>
      <c r="S17" s="56"/>
      <c r="T17" s="57"/>
    </row>
    <row r="18" spans="2:20" x14ac:dyDescent="0.25">
      <c r="B18" s="151" t="s">
        <v>38</v>
      </c>
      <c r="C18" s="152"/>
      <c r="D18" s="152"/>
      <c r="E18" s="152"/>
      <c r="F18" s="152"/>
      <c r="G18" s="152"/>
      <c r="H18" s="152"/>
      <c r="I18" s="152"/>
      <c r="J18" s="152"/>
      <c r="K18" s="152"/>
      <c r="L18" s="152"/>
      <c r="M18" s="152"/>
      <c r="N18" s="152"/>
      <c r="O18" s="152"/>
      <c r="P18" s="152"/>
      <c r="Q18" s="152"/>
      <c r="R18" s="152"/>
      <c r="S18" s="152"/>
      <c r="T18" s="153"/>
    </row>
    <row r="19" spans="2:20" x14ac:dyDescent="0.25">
      <c r="B19" s="154"/>
      <c r="C19" s="155"/>
      <c r="D19" s="155"/>
      <c r="E19" s="155"/>
      <c r="F19" s="155"/>
      <c r="G19" s="155"/>
      <c r="H19" s="155"/>
      <c r="I19" s="155"/>
      <c r="J19" s="155"/>
      <c r="K19" s="155"/>
      <c r="L19" s="155"/>
      <c r="M19" s="155"/>
      <c r="N19" s="155"/>
      <c r="O19" s="155"/>
      <c r="P19" s="155"/>
      <c r="Q19" s="155"/>
      <c r="R19" s="155"/>
      <c r="S19" s="155"/>
      <c r="T19" s="156"/>
    </row>
    <row r="20" spans="2:20" ht="15.75" thickBot="1" x14ac:dyDescent="0.3">
      <c r="B20" s="157"/>
      <c r="C20" s="158"/>
      <c r="D20" s="158"/>
      <c r="E20" s="158"/>
      <c r="F20" s="158"/>
      <c r="G20" s="158"/>
      <c r="H20" s="158"/>
      <c r="I20" s="158"/>
      <c r="J20" s="158"/>
      <c r="K20" s="158"/>
      <c r="L20" s="158"/>
      <c r="M20" s="158"/>
      <c r="N20" s="158"/>
      <c r="O20" s="158"/>
      <c r="P20" s="158"/>
      <c r="Q20" s="158"/>
      <c r="R20" s="158"/>
      <c r="S20" s="158"/>
      <c r="T20" s="159"/>
    </row>
    <row r="21" spans="2:20" x14ac:dyDescent="0.25">
      <c r="B21" s="13"/>
      <c r="C21" s="13"/>
      <c r="D21" s="13"/>
      <c r="E21" s="13"/>
    </row>
    <row r="22" spans="2:20" x14ac:dyDescent="0.25">
      <c r="B22" s="58" t="s">
        <v>39</v>
      </c>
    </row>
    <row r="23" spans="2:20" x14ac:dyDescent="0.25">
      <c r="F23" s="27"/>
      <c r="G23" s="27"/>
      <c r="K23" s="47"/>
      <c r="L23" s="3"/>
      <c r="M23" s="27"/>
      <c r="N23" s="27"/>
      <c r="O23" s="3"/>
      <c r="P23" s="3"/>
      <c r="Q23" s="3"/>
      <c r="R23" s="3"/>
    </row>
    <row r="24" spans="2:20" x14ac:dyDescent="0.25">
      <c r="K24" s="1"/>
      <c r="N24" s="2"/>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formula1>"Aseguramiento,Consultoria"</formula1>
    </dataValidation>
    <dataValidation type="list" allowBlank="1" showInputMessage="1" showErrorMessage="1" sqref="H10:H14">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15</vt:i4>
      </vt:variant>
    </vt:vector>
  </HeadingPairs>
  <TitlesOfParts>
    <vt:vector size="20" baseType="lpstr">
      <vt:lpstr>Priorización</vt:lpstr>
      <vt:lpstr>Parámetros</vt:lpstr>
      <vt:lpstr>Instructivo</vt:lpstr>
      <vt:lpstr>Procesos A Auditar Vs Recursos</vt:lpstr>
      <vt:lpstr>Seguimiento Programa Anual</vt:lpstr>
      <vt:lpstr>Instructivo!Área_de_impresión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Company>Banco Popular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06979</cp:lastModifiedBy>
  <cp:lastPrinted>2023-02-02T16:03:26Z</cp:lastPrinted>
  <dcterms:created xsi:type="dcterms:W3CDTF">2014-03-13T13:58:02Z</dcterms:created>
  <dcterms:modified xsi:type="dcterms:W3CDTF">2023-02-10T14:48:25Z</dcterms:modified>
</cp:coreProperties>
</file>